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930" activeTab="1"/>
  </bookViews>
  <sheets>
    <sheet name="TIPOLOGIAS CUB" sheetId="1" r:id="rId1"/>
    <sheet name="Planilha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2" l="1"/>
  <c r="B26" i="2"/>
  <c r="O15" i="2"/>
  <c r="G15" i="2"/>
  <c r="L35" i="2" l="1"/>
  <c r="L42" i="2" s="1"/>
  <c r="L33" i="2"/>
  <c r="L20" i="2"/>
  <c r="L40" i="2" s="1"/>
  <c r="L18" i="2"/>
  <c r="D20" i="2"/>
  <c r="D26" i="2" s="1"/>
  <c r="D27" i="2" l="1"/>
  <c r="D22" i="2"/>
  <c r="D37" i="2" s="1"/>
  <c r="L44" i="2"/>
  <c r="D28" i="2"/>
  <c r="D29" i="2"/>
  <c r="D18" i="2"/>
  <c r="L53" i="2" l="1"/>
  <c r="L50" i="2"/>
  <c r="L46" i="2"/>
  <c r="D30" i="2"/>
  <c r="L51" i="2"/>
  <c r="L52" i="2"/>
  <c r="L61" i="2"/>
  <c r="D36" i="2"/>
  <c r="D34" i="2"/>
  <c r="D35" i="2"/>
  <c r="D40" i="2" l="1"/>
  <c r="L54" i="2"/>
  <c r="L59" i="2"/>
  <c r="L58" i="2"/>
  <c r="L60" i="2"/>
  <c r="L64" i="2" l="1"/>
</calcChain>
</file>

<file path=xl/sharedStrings.xml><?xml version="1.0" encoding="utf-8"?>
<sst xmlns="http://schemas.openxmlformats.org/spreadsheetml/2006/main" count="175" uniqueCount="117">
  <si>
    <t>R1-N</t>
  </si>
  <si>
    <t>R1-A</t>
  </si>
  <si>
    <t>R8-B</t>
  </si>
  <si>
    <t>R8-N</t>
  </si>
  <si>
    <t>R8-A</t>
  </si>
  <si>
    <t>R16-N</t>
  </si>
  <si>
    <t>R16-A</t>
  </si>
  <si>
    <t>PIS</t>
  </si>
  <si>
    <t>RP1Q</t>
  </si>
  <si>
    <t>GI</t>
  </si>
  <si>
    <t>R1-B</t>
  </si>
  <si>
    <t>Caracterização dos projetos-padrão conforme a ABNT NBR 12721:2006</t>
  </si>
  <si>
    <t>Sigla</t>
  </si>
  <si>
    <t>Nome e Descrição</t>
  </si>
  <si>
    <t>Dormitórios</t>
  </si>
  <si>
    <t>Área Real</t>
  </si>
  <si>
    <t>(m²)</t>
  </si>
  <si>
    <t>PP-B</t>
  </si>
  <si>
    <t>PP-N</t>
  </si>
  <si>
    <t>Pavimento térreo: Hall de entrada, elevador, escada e 4 apartamentos por andar, com 2 dormitórios, sala, banheiro, cozinha e área para tanque. Na área externa estão localizados o cômodo de lixo e 32 vagas descobertas.</t>
  </si>
  <si>
    <t>Pavimento-tipo: Hall de circulação, escada e 4 apartamentos por andar, com 2 dormitórios, sala, banheiro, cozinha e área para tanque.</t>
  </si>
  <si>
    <t>Pilotis: Escada, elevadores, hall de entrada, salão festas, salão de jogos, copa, 2 banheiros, central gás e guarita.</t>
  </si>
  <si>
    <t>CSL-8</t>
  </si>
  <si>
    <t>-</t>
  </si>
  <si>
    <t>CSL-16</t>
  </si>
  <si>
    <t>CAL-8</t>
  </si>
  <si>
    <r>
      <t>Residência unifamiliar padrão baixo:</t>
    </r>
    <r>
      <rPr>
        <sz val="12"/>
        <color theme="1"/>
        <rFont val="Arial"/>
        <family val="2"/>
      </rPr>
      <t> 1 pavimento, com 2 dormitórios, sala, banheiro, cozinha e área para tanque.</t>
    </r>
  </si>
  <si>
    <r>
      <t>Residência unifamiliar padrão normal:</t>
    </r>
    <r>
      <rPr>
        <sz val="12"/>
        <color theme="1"/>
        <rFont val="Arial"/>
        <family val="2"/>
      </rPr>
      <t> 1 pavimento, 3 dormitórios, sendo um suíte com banheiro, banheiro social, sala, circulação, cozinha, área de serviço com banheiro e varanda (abrigo para automóvel)</t>
    </r>
  </si>
  <si>
    <r>
      <t>Residência unifamiliar padrão alto:</t>
    </r>
    <r>
      <rPr>
        <sz val="12"/>
        <color theme="1"/>
        <rFont val="Arial"/>
        <family val="2"/>
      </rPr>
      <t> 1 pavimento, 4 dormitórios, sendo um suíte com banheiro e closet, outro com banheiro, banheiro social, sala de estar, sala de jantar e sala íntima, circulação, cozinha , área de serviço completa e varanda (abrigo para automóvel)</t>
    </r>
  </si>
  <si>
    <r>
      <t>Residência unifamiliar popular:</t>
    </r>
    <r>
      <rPr>
        <sz val="12"/>
        <color theme="1"/>
        <rFont val="Arial"/>
        <family val="2"/>
      </rPr>
      <t> 1 pavimento, 1 dormitório, sala, banheiro e cozinha</t>
    </r>
  </si>
  <si>
    <r>
      <t>Residência multifamiliar - Projeto de interesse social:</t>
    </r>
    <r>
      <rPr>
        <sz val="12"/>
        <color theme="1"/>
        <rFont val="Arial"/>
        <family val="2"/>
      </rPr>
      <t> Térreo e 4 pavimentos/tipo</t>
    </r>
  </si>
  <si>
    <r>
      <t>Pavimento térreo:</t>
    </r>
    <r>
      <rPr>
        <sz val="12"/>
        <color theme="1"/>
        <rFont val="Arial"/>
        <family val="2"/>
      </rPr>
      <t> Hall, escada, 4 apartamentos por andar, com 2 dormitórios, sala, banheiro, cozinha e área de serviço. Na área externa estão localizados o cômodo da guarita, com banheiro e central de medição.</t>
    </r>
  </si>
  <si>
    <r>
      <t>Pavimento-tipo:</t>
    </r>
    <r>
      <rPr>
        <sz val="12"/>
        <color theme="1"/>
        <rFont val="Arial"/>
        <family val="2"/>
      </rPr>
      <t> Hall, escada e 4 apartamentos por andar, com 2 dormitórios, sala, banheiro, cozinha e área de serviço.</t>
    </r>
  </si>
  <si>
    <r>
      <t>Residência multifamiliar - Prédio popular - padrão baixo:</t>
    </r>
    <r>
      <rPr>
        <sz val="12"/>
        <color theme="1"/>
        <rFont val="Arial"/>
        <family val="2"/>
      </rPr>
      <t> térreo e 3 pavimentos-tipo</t>
    </r>
  </si>
  <si>
    <r>
      <t>Pavimento térreo:</t>
    </r>
    <r>
      <rPr>
        <sz val="12"/>
        <color theme="1"/>
        <rFont val="Arial"/>
        <family val="2"/>
      </rPr>
      <t> Hall de entrada, escada e 4 apartamentos por andar com 2 dormitórios, sala, banheiro, cozinha e área de serviço. Na área externa estão localizados o cômodo de lixo, guarita, central de gás, depósito com banheiro e 16 vagas descobertas. </t>
    </r>
  </si>
  <si>
    <r>
      <t>Pavimento-tipo:</t>
    </r>
    <r>
      <rPr>
        <sz val="12"/>
        <color theme="1"/>
        <rFont val="Arial"/>
        <family val="2"/>
      </rPr>
      <t> Hall de circulação, escada e 4 apartamentos por andar, com 2 dormitórios, sala, banheiro, cozinha e área de serviço.</t>
    </r>
  </si>
  <si>
    <r>
      <t>Residência multifamiliar - Prédio popular - padrão normal:</t>
    </r>
    <r>
      <rPr>
        <sz val="12"/>
        <color theme="1"/>
        <rFont val="Arial"/>
        <family val="2"/>
      </rPr>
      <t> Pilotis e 4 pavimentos-tipo.</t>
    </r>
  </si>
  <si>
    <r>
      <t>Pilotis:</t>
    </r>
    <r>
      <rPr>
        <sz val="12"/>
        <color theme="1"/>
        <rFont val="Arial"/>
        <family val="2"/>
      </rPr>
      <t> Escada, elevador, 32 vagas de garagem cobertas, cômodo de lixo, depósito, hall de entrada, salão de festas, copa, 3 banheiros, central de gás e guarita.</t>
    </r>
  </si>
  <si>
    <r>
      <t>Pavimento-tipo:</t>
    </r>
    <r>
      <rPr>
        <sz val="12"/>
        <color theme="1"/>
        <rFont val="Arial"/>
        <family val="2"/>
      </rPr>
      <t> Hall de circulação, escada, elevadores e quatro apartamentos por andar, com três dormitórios, sendo um suíte, sala de estar/jantar, banheiro social, cozinha, área de serviço com banheiro e varanda.</t>
    </r>
  </si>
  <si>
    <r>
      <t>Residência multifamiliar padrão baixo:</t>
    </r>
    <r>
      <rPr>
        <sz val="12"/>
        <color theme="1"/>
        <rFont val="Arial"/>
        <family val="2"/>
      </rPr>
      <t> Pavimento térreo e 7 pavimentos-tipo</t>
    </r>
  </si>
  <si>
    <r>
      <t>Residência multifamiliar, padrão normal:</t>
    </r>
    <r>
      <rPr>
        <sz val="12"/>
        <color theme="1"/>
        <rFont val="Arial"/>
        <family val="2"/>
      </rPr>
      <t> Garagem, pilotis e oito pavimentos-tipo.</t>
    </r>
  </si>
  <si>
    <r>
      <t>Garagem:</t>
    </r>
    <r>
      <rPr>
        <sz val="12"/>
        <color theme="1"/>
        <rFont val="Arial"/>
        <family val="2"/>
      </rPr>
      <t> Escada, elevadores, 64 vagas de garagem cobertas, cômodo de lixo depósito e instalação sanitária.</t>
    </r>
  </si>
  <si>
    <r>
      <t>Pilotis: </t>
    </r>
    <r>
      <rPr>
        <sz val="12"/>
        <color theme="1"/>
        <rFont val="Arial"/>
        <family val="2"/>
      </rPr>
      <t>Escada, elevadores, hall de entrada, salão de festas, copa, 2 banheiros, central de gás e guarita.</t>
    </r>
  </si>
  <si>
    <r>
      <t>Pavimento-tipo:</t>
    </r>
    <r>
      <rPr>
        <sz val="12"/>
        <color theme="1"/>
        <rFont val="Arial"/>
        <family val="2"/>
      </rPr>
      <t> Hall de circulação, escada, elevadores e quatro apartamentos por andar, com três dormitórios, sendo um suíte, sala estar/jantar, banheiro social, cozinha, área de serviço com banheiro e varanda.</t>
    </r>
  </si>
  <si>
    <r>
      <t>Residência multifamiliar, padrão alto:</t>
    </r>
    <r>
      <rPr>
        <sz val="12"/>
        <color theme="1"/>
        <rFont val="Arial"/>
        <family val="2"/>
      </rPr>
      <t> Garagem, pilotis e oito pavimentos-tipo.</t>
    </r>
  </si>
  <si>
    <r>
      <t>Garagem:</t>
    </r>
    <r>
      <rPr>
        <sz val="12"/>
        <color theme="1"/>
        <rFont val="Arial"/>
        <family val="2"/>
      </rPr>
      <t> Escada, elevadores, 48 vagas de garagem cobertas, cômodo de lixo, depósito e instalação sanitária.</t>
    </r>
  </si>
  <si>
    <r>
      <t>Pavimento-tipo:</t>
    </r>
    <r>
      <rPr>
        <sz val="12"/>
        <color theme="1"/>
        <rFont val="Arial"/>
        <family val="2"/>
      </rPr>
      <t> Halls de circulação, escada, elevadores e 2 apartamentos por andar, com 4 dormitórios, sendo um suíte com banheiro e closet, outro com banheiro, banheiro social, sala de estar, sala de jantar e sala íntima, circulação, cozinha, área de serviço completa e varanda.</t>
    </r>
  </si>
  <si>
    <r>
      <t>Residência multifamiliar, padrão normal:</t>
    </r>
    <r>
      <rPr>
        <sz val="12"/>
        <color theme="1"/>
        <rFont val="Arial"/>
        <family val="2"/>
      </rPr>
      <t> Garagem, pilotis e 16 pavimentos-tipo.</t>
    </r>
  </si>
  <si>
    <r>
      <t>Garagem:</t>
    </r>
    <r>
      <rPr>
        <sz val="12"/>
        <color theme="1"/>
        <rFont val="Arial"/>
        <family val="2"/>
      </rPr>
      <t> Escada, elevadores, 128 vagas de garagem cobertas, cômodo de lixo depósito e instalação sanitária.</t>
    </r>
  </si>
  <si>
    <r>
      <t>Pilotis:</t>
    </r>
    <r>
      <rPr>
        <sz val="12"/>
        <color theme="1"/>
        <rFont val="Arial"/>
        <family val="2"/>
      </rPr>
      <t> Escada, elevadores, hall de entrada, salão de festas, copa, 2 banheiros, central de gás e guarita.</t>
    </r>
  </si>
  <si>
    <r>
      <t>Pavimento-tipo:</t>
    </r>
    <r>
      <rPr>
        <sz val="12"/>
        <color theme="1"/>
        <rFont val="Arial"/>
        <family val="2"/>
      </rPr>
      <t> Hall de circulação, escada, elevadores e quatro apartamentos por andar, com três dormitórios, sendo um suíte, sala de estar/jantar, banheiro social, cozinha e área de serviço com banheiro e varanda.</t>
    </r>
  </si>
  <si>
    <r>
      <t>Residência multifamiliar, padrão alto:</t>
    </r>
    <r>
      <rPr>
        <sz val="12"/>
        <color theme="1"/>
        <rFont val="Arial"/>
        <family val="2"/>
      </rPr>
      <t> Garagem, pilotis e 16 pavimentos-tipo.</t>
    </r>
  </si>
  <si>
    <r>
      <t>Garagem: </t>
    </r>
    <r>
      <rPr>
        <sz val="12"/>
        <color theme="1"/>
        <rFont val="Arial"/>
        <family val="2"/>
      </rPr>
      <t>Escada, elevadores, 96 vagas de garagem cobertas, cômodo de lixo, depósito e instalação sanitária.</t>
    </r>
  </si>
  <si>
    <r>
      <t>Pilotis:</t>
    </r>
    <r>
      <rPr>
        <sz val="12"/>
        <color theme="1"/>
        <rFont val="Arial"/>
        <family val="2"/>
      </rPr>
      <t> Escada, elevadores, hall de entrada, salão de festas, salão de jogos, copa, 2 banheiros, central de gás e guarita.</t>
    </r>
  </si>
  <si>
    <r>
      <t>Edifício comercial, com lojas e salas:</t>
    </r>
    <r>
      <rPr>
        <sz val="12"/>
        <color theme="1"/>
        <rFont val="Arial"/>
        <family val="2"/>
      </rPr>
      <t> Garagem, pavimento térreo e 8 pavimentos-tipo.</t>
    </r>
  </si>
  <si>
    <r>
      <t>Garagem:</t>
    </r>
    <r>
      <rPr>
        <sz val="12"/>
        <color theme="1"/>
        <rFont val="Arial"/>
        <family val="2"/>
      </rPr>
      <t> Escada, elevadores, 64 vagas de garagem cobertas, cômodo de lixo, depósito e instalação sanitária.</t>
    </r>
  </si>
  <si>
    <r>
      <t>Pavimento térreo:</t>
    </r>
    <r>
      <rPr>
        <sz val="12"/>
        <color theme="1"/>
        <rFont val="Arial"/>
        <family val="2"/>
      </rPr>
      <t> Escada, elevadores, hall de entrada e lojas</t>
    </r>
  </si>
  <si>
    <r>
      <t>Pavimento-tipo:</t>
    </r>
    <r>
      <rPr>
        <sz val="12"/>
        <color theme="1"/>
        <rFont val="Arial"/>
        <family val="2"/>
      </rPr>
      <t> Halls de circulação, escada, elevadores e oito salas com sanitário privativo por andar.</t>
    </r>
  </si>
  <si>
    <r>
      <t>Edifício comercial, com lojas e salas:</t>
    </r>
    <r>
      <rPr>
        <sz val="12"/>
        <color theme="1"/>
        <rFont val="Arial"/>
        <family val="2"/>
      </rPr>
      <t> Garagem, pavimento térreo e 16 pavimentos-tipo.</t>
    </r>
  </si>
  <si>
    <r>
      <t>Garagem:</t>
    </r>
    <r>
      <rPr>
        <sz val="12"/>
        <color theme="1"/>
        <rFont val="Arial"/>
        <family val="2"/>
      </rPr>
      <t> Escada, elevadores, 128 vagas de garagem cobertas, cômodo de lixo, depósito e instalação sanitária.</t>
    </r>
  </si>
  <si>
    <r>
      <t>Edifício Comercial Andares Livres:</t>
    </r>
    <r>
      <rPr>
        <sz val="12"/>
        <color theme="1"/>
        <rFont val="Arial"/>
        <family val="2"/>
      </rPr>
      <t> Garagem, pavimento térreo e oito pavimentos-tipo.</t>
    </r>
  </si>
  <si>
    <r>
      <t>Pavimento térreo:</t>
    </r>
    <r>
      <rPr>
        <sz val="12"/>
        <color theme="1"/>
        <rFont val="Arial"/>
        <family val="2"/>
      </rPr>
      <t> Escada, elevadores, hall de entrada e lojas.</t>
    </r>
  </si>
  <si>
    <r>
      <t>Pavimento-tipo:</t>
    </r>
    <r>
      <rPr>
        <sz val="12"/>
        <color theme="1"/>
        <rFont val="Arial"/>
        <family val="2"/>
      </rPr>
      <t> Halls de circulação, escada, elevadores e oito andares corridos com sanitário privativo por andar.</t>
    </r>
  </si>
  <si>
    <r>
      <t>Galpão industrial: </t>
    </r>
    <r>
      <rPr>
        <sz val="12"/>
        <color theme="1"/>
        <rFont val="Arial"/>
        <family val="2"/>
      </rPr>
      <t>Área composta de um galpão com área administrativa, 2 banheiros, um vestiário e um depósito.</t>
    </r>
  </si>
  <si>
    <t>Valores R$/m2</t>
  </si>
  <si>
    <t>Á. Equivalente</t>
  </si>
  <si>
    <t xml:space="preserve">TABELA DE HONORÁRIOS </t>
  </si>
  <si>
    <t xml:space="preserve">CALCULO ÁREA EFETIVA </t>
  </si>
  <si>
    <t xml:space="preserve">Áreas </t>
  </si>
  <si>
    <t>Privativa + Comuns</t>
  </si>
  <si>
    <t>Garagem coberta/</t>
  </si>
  <si>
    <t>subsolos</t>
  </si>
  <si>
    <t>Varandas e terraços</t>
  </si>
  <si>
    <t>m2</t>
  </si>
  <si>
    <t xml:space="preserve">ÁREA REAL </t>
  </si>
  <si>
    <t>ÁREA EQUIVALENTE</t>
  </si>
  <si>
    <t xml:space="preserve">CUSTO DE OBRA </t>
  </si>
  <si>
    <t>CODIGO CUB IAB</t>
  </si>
  <si>
    <t>VALOR CUB (R$/M2)</t>
  </si>
  <si>
    <t xml:space="preserve">CUSTO DE PROJETOS </t>
  </si>
  <si>
    <t>ESTRUTURAS C.A.(1,5%)</t>
  </si>
  <si>
    <t>HIDRAULICA (0,7%)</t>
  </si>
  <si>
    <t>ELETRICA(0,7%)</t>
  </si>
  <si>
    <t xml:space="preserve">TOTAL PROJETOS </t>
  </si>
  <si>
    <t xml:space="preserve">Para projetos sem repetição de plantas </t>
  </si>
  <si>
    <t xml:space="preserve">Para projetos com repetição de plantas </t>
  </si>
  <si>
    <t>calculo de parte do projeto que não contem repetição</t>
  </si>
  <si>
    <t>calculo de parte do projeto que  contem repetição</t>
  </si>
  <si>
    <t xml:space="preserve"> Com parte repetição de plantas + parte sem repetição</t>
  </si>
  <si>
    <t xml:space="preserve">AREA EQUIVALENTE SEM REPETIÇÃO </t>
  </si>
  <si>
    <t>AREA EQUIVALENTE COM REPETIÇÃO</t>
  </si>
  <si>
    <t xml:space="preserve">AREA EQUIVALENTE EFETIVA TOTAL </t>
  </si>
  <si>
    <t>TAXA ADMINISTRAÇÃO %</t>
  </si>
  <si>
    <t>INSS % (CONFIRMAR VALOR)</t>
  </si>
  <si>
    <t xml:space="preserve">ISS % </t>
  </si>
  <si>
    <t>OUTROS %</t>
  </si>
  <si>
    <t>ESTIMATIVA TOTAL CUSTO OBRA</t>
  </si>
  <si>
    <t>OUTROS  NÃO ESPECIFICADOS</t>
  </si>
  <si>
    <t>Numero de repetições das plantas (valor min.2)</t>
  </si>
  <si>
    <t>MÊS/ANO REFERENCIA</t>
  </si>
  <si>
    <t>Garagem coberta/ subsolos</t>
  </si>
  <si>
    <t>Áreas descobertas construidas</t>
  </si>
  <si>
    <t>FATOR PERCENTUAL</t>
  </si>
  <si>
    <t>Escolher o FATOR PERCENTUAL dentre os indices abaixo levando em consideração a complexidade do projeto</t>
  </si>
  <si>
    <t>NIVEL I</t>
  </si>
  <si>
    <t>NIVEL II</t>
  </si>
  <si>
    <t>NIVEL III</t>
  </si>
  <si>
    <t xml:space="preserve">ARQUITETURA </t>
  </si>
  <si>
    <t>Tabela elaborada seguindo orientações disponíveis site IAB tabelas de honorários</t>
  </si>
  <si>
    <t>valores CUB sinduscom e referencias da região do Sul Fluminense</t>
  </si>
  <si>
    <t xml:space="preserve">Elaborado pelo Arquiteto e Urbanista WILIAM FERNANDO GOMEZ </t>
  </si>
  <si>
    <t>min</t>
  </si>
  <si>
    <t>max</t>
  </si>
  <si>
    <t>Associação de Engenheiros e Arquitetos de Volta Redonda</t>
  </si>
  <si>
    <t>Para serviços de Projetos de Arquitetura e Complementares</t>
  </si>
  <si>
    <t>CUB</t>
  </si>
  <si>
    <t>nota importante: Preencher somente as células em Branco e atualizar os valores das células verde escuro conforme dados do CUB no link http://www.cub.org.br/cub-m2-estadual/RJ/  e nível de complexidade de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</si>
</sst>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\-yy;@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0"/>
      <color rgb="FF414141"/>
      <name val="Arial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7" tint="0.79998168889431442"/>
      <name val="Century Gothic"/>
      <family val="2"/>
    </font>
    <font>
      <b/>
      <sz val="20"/>
      <color theme="1"/>
      <name val="Century Gothic"/>
      <family val="2"/>
    </font>
    <font>
      <b/>
      <sz val="26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18">
    <xf numFmtId="0" fontId="0" fillId="0" borderId="0" xfId="0"/>
    <xf numFmtId="0" fontId="5" fillId="0" borderId="0" xfId="0" applyFont="1"/>
    <xf numFmtId="2" fontId="2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8" fillId="0" borderId="0" xfId="0" applyFont="1"/>
    <xf numFmtId="0" fontId="9" fillId="6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8" fillId="0" borderId="0" xfId="0" applyNumberFormat="1" applyFont="1"/>
    <xf numFmtId="0" fontId="9" fillId="6" borderId="5" xfId="0" applyFont="1" applyFill="1" applyBorder="1" applyAlignment="1">
      <alignment horizontal="center"/>
    </xf>
    <xf numFmtId="2" fontId="9" fillId="12" borderId="7" xfId="0" applyNumberFormat="1" applyFont="1" applyFill="1" applyBorder="1" applyAlignment="1">
      <alignment horizontal="left" vertical="center"/>
    </xf>
    <xf numFmtId="2" fontId="9" fillId="12" borderId="8" xfId="0" applyNumberFormat="1" applyFont="1" applyFill="1" applyBorder="1" applyAlignment="1">
      <alignment horizontal="left" vertical="center"/>
    </xf>
    <xf numFmtId="0" fontId="9" fillId="12" borderId="11" xfId="0" applyFont="1" applyFill="1" applyBorder="1" applyAlignment="1">
      <alignment horizontal="left" vertical="center"/>
    </xf>
    <xf numFmtId="2" fontId="9" fillId="12" borderId="12" xfId="0" applyNumberFormat="1" applyFont="1" applyFill="1" applyBorder="1" applyAlignment="1">
      <alignment horizontal="left" vertical="center"/>
    </xf>
    <xf numFmtId="2" fontId="9" fillId="12" borderId="13" xfId="0" applyNumberFormat="1" applyFont="1" applyFill="1" applyBorder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12" borderId="9" xfId="0" applyFont="1" applyFill="1" applyBorder="1" applyAlignment="1">
      <alignment horizontal="left" vertical="center"/>
    </xf>
    <xf numFmtId="2" fontId="9" fillId="12" borderId="0" xfId="0" applyNumberFormat="1" applyFont="1" applyFill="1" applyBorder="1" applyAlignment="1">
      <alignment horizontal="left" vertical="center"/>
    </xf>
    <xf numFmtId="2" fontId="9" fillId="12" borderId="10" xfId="0" applyNumberFormat="1" applyFont="1" applyFill="1" applyBorder="1" applyAlignment="1">
      <alignment horizontal="left" vertical="center"/>
    </xf>
    <xf numFmtId="2" fontId="9" fillId="13" borderId="7" xfId="0" applyNumberFormat="1" applyFont="1" applyFill="1" applyBorder="1" applyAlignment="1">
      <alignment horizontal="left" vertical="center"/>
    </xf>
    <xf numFmtId="2" fontId="9" fillId="13" borderId="8" xfId="0" applyNumberFormat="1" applyFont="1" applyFill="1" applyBorder="1" applyAlignment="1">
      <alignment horizontal="left" vertical="center"/>
    </xf>
    <xf numFmtId="0" fontId="9" fillId="13" borderId="11" xfId="0" applyFont="1" applyFill="1" applyBorder="1" applyAlignment="1">
      <alignment horizontal="left" vertical="center"/>
    </xf>
    <xf numFmtId="2" fontId="9" fillId="13" borderId="12" xfId="0" applyNumberFormat="1" applyFont="1" applyFill="1" applyBorder="1" applyAlignment="1">
      <alignment horizontal="left" vertical="center"/>
    </xf>
    <xf numFmtId="2" fontId="9" fillId="13" borderId="13" xfId="0" applyNumberFormat="1" applyFont="1" applyFill="1" applyBorder="1" applyAlignment="1">
      <alignment horizontal="left" vertical="center"/>
    </xf>
    <xf numFmtId="0" fontId="9" fillId="12" borderId="11" xfId="0" applyFont="1" applyFill="1" applyBorder="1"/>
    <xf numFmtId="2" fontId="9" fillId="12" borderId="12" xfId="0" applyNumberFormat="1" applyFont="1" applyFill="1" applyBorder="1"/>
    <xf numFmtId="2" fontId="9" fillId="14" borderId="7" xfId="0" applyNumberFormat="1" applyFont="1" applyFill="1" applyBorder="1" applyAlignment="1">
      <alignment horizontal="left" vertical="center"/>
    </xf>
    <xf numFmtId="2" fontId="9" fillId="14" borderId="8" xfId="0" applyNumberFormat="1" applyFont="1" applyFill="1" applyBorder="1" applyAlignment="1">
      <alignment horizontal="left" vertical="center"/>
    </xf>
    <xf numFmtId="0" fontId="9" fillId="14" borderId="11" xfId="0" applyFont="1" applyFill="1" applyBorder="1" applyAlignment="1">
      <alignment horizontal="left" vertical="center"/>
    </xf>
    <xf numFmtId="2" fontId="9" fillId="14" borderId="12" xfId="0" applyNumberFormat="1" applyFont="1" applyFill="1" applyBorder="1" applyAlignment="1">
      <alignment horizontal="left" vertical="center"/>
    </xf>
    <xf numFmtId="2" fontId="9" fillId="14" borderId="13" xfId="0" applyNumberFormat="1" applyFont="1" applyFill="1" applyBorder="1" applyAlignment="1">
      <alignment horizontal="left" vertical="center"/>
    </xf>
    <xf numFmtId="0" fontId="9" fillId="12" borderId="7" xfId="0" applyFont="1" applyFill="1" applyBorder="1" applyAlignment="1">
      <alignment horizontal="left" vertical="center"/>
    </xf>
    <xf numFmtId="0" fontId="9" fillId="12" borderId="12" xfId="0" applyFont="1" applyFill="1" applyBorder="1" applyAlignment="1">
      <alignment horizontal="left" vertical="center"/>
    </xf>
    <xf numFmtId="0" fontId="9" fillId="13" borderId="7" xfId="0" applyFont="1" applyFill="1" applyBorder="1" applyAlignment="1">
      <alignment horizontal="left" vertical="center"/>
    </xf>
    <xf numFmtId="0" fontId="9" fillId="13" borderId="12" xfId="0" applyFont="1" applyFill="1" applyBorder="1" applyAlignment="1">
      <alignment horizontal="left" vertical="center"/>
    </xf>
    <xf numFmtId="2" fontId="9" fillId="7" borderId="7" xfId="0" applyNumberFormat="1" applyFont="1" applyFill="1" applyBorder="1" applyAlignment="1">
      <alignment horizontal="left" vertical="center"/>
    </xf>
    <xf numFmtId="2" fontId="9" fillId="7" borderId="8" xfId="0" applyNumberFormat="1" applyFont="1" applyFill="1" applyBorder="1" applyAlignment="1">
      <alignment horizontal="left" vertical="center"/>
    </xf>
    <xf numFmtId="0" fontId="9" fillId="7" borderId="11" xfId="0" applyFont="1" applyFill="1" applyBorder="1" applyAlignment="1">
      <alignment horizontal="left" vertical="center"/>
    </xf>
    <xf numFmtId="2" fontId="9" fillId="7" borderId="12" xfId="0" applyNumberFormat="1" applyFont="1" applyFill="1" applyBorder="1" applyAlignment="1">
      <alignment horizontal="left" vertical="center"/>
    </xf>
    <xf numFmtId="0" fontId="9" fillId="7" borderId="12" xfId="0" applyFont="1" applyFill="1" applyBorder="1" applyAlignment="1">
      <alignment horizontal="left" vertical="center"/>
    </xf>
    <xf numFmtId="2" fontId="9" fillId="7" borderId="13" xfId="0" applyNumberFormat="1" applyFont="1" applyFill="1" applyBorder="1" applyAlignment="1">
      <alignment horizontal="left" vertical="center"/>
    </xf>
    <xf numFmtId="164" fontId="9" fillId="7" borderId="0" xfId="0" applyNumberFormat="1" applyFont="1" applyFill="1" applyBorder="1" applyAlignment="1">
      <alignment horizontal="left" vertical="center"/>
    </xf>
    <xf numFmtId="164" fontId="9" fillId="7" borderId="12" xfId="0" applyNumberFormat="1" applyFont="1" applyFill="1" applyBorder="1" applyAlignment="1">
      <alignment horizontal="left" vertical="center"/>
    </xf>
    <xf numFmtId="2" fontId="9" fillId="15" borderId="7" xfId="0" applyNumberFormat="1" applyFont="1" applyFill="1" applyBorder="1" applyAlignment="1">
      <alignment horizontal="left" vertical="center"/>
    </xf>
    <xf numFmtId="2" fontId="9" fillId="15" borderId="8" xfId="0" applyNumberFormat="1" applyFont="1" applyFill="1" applyBorder="1" applyAlignment="1">
      <alignment horizontal="left" vertical="center"/>
    </xf>
    <xf numFmtId="0" fontId="9" fillId="15" borderId="9" xfId="0" applyFont="1" applyFill="1" applyBorder="1" applyAlignment="1">
      <alignment horizontal="left" vertical="center"/>
    </xf>
    <xf numFmtId="0" fontId="9" fillId="15" borderId="0" xfId="0" applyFont="1" applyFill="1" applyBorder="1" applyAlignment="1">
      <alignment horizontal="left" vertical="center"/>
    </xf>
    <xf numFmtId="2" fontId="9" fillId="15" borderId="0" xfId="0" applyNumberFormat="1" applyFont="1" applyFill="1" applyBorder="1" applyAlignment="1">
      <alignment horizontal="left" vertical="center"/>
    </xf>
    <xf numFmtId="0" fontId="9" fillId="15" borderId="10" xfId="0" applyFont="1" applyFill="1" applyBorder="1" applyAlignment="1">
      <alignment horizontal="left" vertical="center"/>
    </xf>
    <xf numFmtId="164" fontId="9" fillId="15" borderId="0" xfId="0" applyNumberFormat="1" applyFont="1" applyFill="1" applyBorder="1" applyAlignment="1">
      <alignment horizontal="left" vertical="center"/>
    </xf>
    <xf numFmtId="2" fontId="9" fillId="15" borderId="10" xfId="0" applyNumberFormat="1" applyFont="1" applyFill="1" applyBorder="1" applyAlignment="1">
      <alignment horizontal="left" vertical="center"/>
    </xf>
    <xf numFmtId="2" fontId="9" fillId="15" borderId="12" xfId="0" applyNumberFormat="1" applyFont="1" applyFill="1" applyBorder="1" applyAlignment="1">
      <alignment horizontal="left" vertical="center"/>
    </xf>
    <xf numFmtId="164" fontId="9" fillId="15" borderId="12" xfId="0" applyNumberFormat="1" applyFont="1" applyFill="1" applyBorder="1" applyAlignment="1">
      <alignment horizontal="left" vertical="center"/>
    </xf>
    <xf numFmtId="2" fontId="9" fillId="15" borderId="13" xfId="0" applyNumberFormat="1" applyFont="1" applyFill="1" applyBorder="1" applyAlignment="1">
      <alignment horizontal="left" vertical="center"/>
    </xf>
    <xf numFmtId="2" fontId="9" fillId="5" borderId="0" xfId="0" applyNumberFormat="1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left" vertical="center"/>
    </xf>
    <xf numFmtId="0" fontId="9" fillId="14" borderId="6" xfId="0" applyFont="1" applyFill="1" applyBorder="1" applyAlignment="1">
      <alignment horizontal="left" vertical="center"/>
    </xf>
    <xf numFmtId="0" fontId="9" fillId="14" borderId="9" xfId="0" applyFont="1" applyFill="1" applyBorder="1" applyAlignment="1">
      <alignment horizontal="left" vertical="center"/>
    </xf>
    <xf numFmtId="2" fontId="9" fillId="14" borderId="0" xfId="0" applyNumberFormat="1" applyFont="1" applyFill="1" applyBorder="1" applyAlignment="1">
      <alignment horizontal="left" vertical="center"/>
    </xf>
    <xf numFmtId="2" fontId="9" fillId="14" borderId="10" xfId="0" applyNumberFormat="1" applyFont="1" applyFill="1" applyBorder="1" applyAlignment="1">
      <alignment horizontal="left" vertical="center"/>
    </xf>
    <xf numFmtId="2" fontId="9" fillId="8" borderId="3" xfId="0" applyNumberFormat="1" applyFont="1" applyFill="1" applyBorder="1" applyAlignment="1">
      <alignment horizontal="left" vertical="center"/>
    </xf>
    <xf numFmtId="164" fontId="9" fillId="8" borderId="3" xfId="0" applyNumberFormat="1" applyFont="1" applyFill="1" applyBorder="1" applyAlignment="1">
      <alignment horizontal="left" vertical="center"/>
    </xf>
    <xf numFmtId="2" fontId="9" fillId="8" borderId="4" xfId="0" applyNumberFormat="1" applyFont="1" applyFill="1" applyBorder="1" applyAlignment="1">
      <alignment horizontal="left" vertical="center"/>
    </xf>
    <xf numFmtId="164" fontId="9" fillId="5" borderId="7" xfId="0" applyNumberFormat="1" applyFont="1" applyFill="1" applyBorder="1" applyAlignment="1">
      <alignment horizontal="left" vertical="center"/>
    </xf>
    <xf numFmtId="2" fontId="9" fillId="5" borderId="7" xfId="0" applyNumberFormat="1" applyFont="1" applyFill="1" applyBorder="1" applyAlignment="1">
      <alignment horizontal="left" vertical="center"/>
    </xf>
    <xf numFmtId="2" fontId="9" fillId="5" borderId="8" xfId="0" applyNumberFormat="1" applyFont="1" applyFill="1" applyBorder="1" applyAlignment="1">
      <alignment horizontal="left" vertical="center"/>
    </xf>
    <xf numFmtId="2" fontId="9" fillId="5" borderId="10" xfId="0" applyNumberFormat="1" applyFont="1" applyFill="1" applyBorder="1" applyAlignment="1">
      <alignment horizontal="left" vertical="center"/>
    </xf>
    <xf numFmtId="164" fontId="9" fillId="5" borderId="12" xfId="0" applyNumberFormat="1" applyFont="1" applyFill="1" applyBorder="1" applyAlignment="1">
      <alignment horizontal="left" vertical="center"/>
    </xf>
    <xf numFmtId="2" fontId="9" fillId="5" borderId="12" xfId="0" applyNumberFormat="1" applyFont="1" applyFill="1" applyBorder="1" applyAlignment="1">
      <alignment horizontal="left" vertical="center"/>
    </xf>
    <xf numFmtId="2" fontId="9" fillId="5" borderId="13" xfId="0" applyNumberFormat="1" applyFont="1" applyFill="1" applyBorder="1" applyAlignment="1">
      <alignment horizontal="left" vertical="center"/>
    </xf>
    <xf numFmtId="2" fontId="9" fillId="10" borderId="3" xfId="0" applyNumberFormat="1" applyFont="1" applyFill="1" applyBorder="1" applyAlignment="1">
      <alignment horizontal="left" vertical="center"/>
    </xf>
    <xf numFmtId="164" fontId="9" fillId="10" borderId="4" xfId="0" applyNumberFormat="1" applyFont="1" applyFill="1" applyBorder="1" applyAlignment="1">
      <alignment horizontal="left" vertical="center"/>
    </xf>
    <xf numFmtId="2" fontId="9" fillId="12" borderId="7" xfId="0" applyNumberFormat="1" applyFont="1" applyFill="1" applyBorder="1"/>
    <xf numFmtId="2" fontId="9" fillId="12" borderId="8" xfId="0" applyNumberFormat="1" applyFont="1" applyFill="1" applyBorder="1"/>
    <xf numFmtId="2" fontId="9" fillId="12" borderId="13" xfId="0" applyNumberFormat="1" applyFont="1" applyFill="1" applyBorder="1"/>
    <xf numFmtId="0" fontId="9" fillId="16" borderId="6" xfId="0" applyFont="1" applyFill="1" applyBorder="1"/>
    <xf numFmtId="0" fontId="9" fillId="16" borderId="11" xfId="0" applyFont="1" applyFill="1" applyBorder="1"/>
    <xf numFmtId="2" fontId="9" fillId="16" borderId="12" xfId="0" applyNumberFormat="1" applyFont="1" applyFill="1" applyBorder="1"/>
    <xf numFmtId="0" fontId="9" fillId="16" borderId="13" xfId="0" applyNumberFormat="1" applyFont="1" applyFill="1" applyBorder="1"/>
    <xf numFmtId="0" fontId="9" fillId="16" borderId="2" xfId="0" applyFont="1" applyFill="1" applyBorder="1"/>
    <xf numFmtId="0" fontId="8" fillId="17" borderId="11" xfId="0" applyFont="1" applyFill="1" applyBorder="1" applyAlignment="1">
      <alignment horizontal="left" vertical="center"/>
    </xf>
    <xf numFmtId="0" fontId="8" fillId="17" borderId="12" xfId="0" applyFont="1" applyFill="1" applyBorder="1" applyAlignment="1">
      <alignment horizontal="left" vertical="center"/>
    </xf>
    <xf numFmtId="2" fontId="9" fillId="17" borderId="12" xfId="0" applyNumberFormat="1" applyFont="1" applyFill="1" applyBorder="1" applyAlignment="1">
      <alignment horizontal="left" vertical="center"/>
    </xf>
    <xf numFmtId="2" fontId="9" fillId="17" borderId="13" xfId="0" applyNumberFormat="1" applyFont="1" applyFill="1" applyBorder="1" applyAlignment="1">
      <alignment horizontal="left" vertical="center"/>
    </xf>
    <xf numFmtId="0" fontId="8" fillId="12" borderId="7" xfId="0" applyFont="1" applyFill="1" applyBorder="1" applyAlignment="1">
      <alignment horizontal="left" vertical="center"/>
    </xf>
    <xf numFmtId="0" fontId="8" fillId="12" borderId="11" xfId="0" applyFont="1" applyFill="1" applyBorder="1" applyAlignment="1">
      <alignment horizontal="left" vertical="center"/>
    </xf>
    <xf numFmtId="0" fontId="8" fillId="12" borderId="12" xfId="0" applyFont="1" applyFill="1" applyBorder="1" applyAlignment="1">
      <alignment horizontal="left" vertical="center"/>
    </xf>
    <xf numFmtId="0" fontId="8" fillId="13" borderId="7" xfId="0" applyFont="1" applyFill="1" applyBorder="1" applyAlignment="1">
      <alignment horizontal="left" vertical="center"/>
    </xf>
    <xf numFmtId="0" fontId="8" fillId="13" borderId="11" xfId="0" applyFont="1" applyFill="1" applyBorder="1" applyAlignment="1">
      <alignment horizontal="left" vertical="center"/>
    </xf>
    <xf numFmtId="0" fontId="8" fillId="13" borderId="12" xfId="0" applyFont="1" applyFill="1" applyBorder="1" applyAlignment="1">
      <alignment horizontal="left" vertical="center"/>
    </xf>
    <xf numFmtId="0" fontId="8" fillId="13" borderId="8" xfId="0" applyFont="1" applyFill="1" applyBorder="1" applyAlignment="1">
      <alignment horizontal="left" vertical="center"/>
    </xf>
    <xf numFmtId="0" fontId="8" fillId="13" borderId="13" xfId="0" applyFont="1" applyFill="1" applyBorder="1" applyAlignment="1">
      <alignment horizontal="left" vertical="center"/>
    </xf>
    <xf numFmtId="0" fontId="9" fillId="17" borderId="6" xfId="0" applyFont="1" applyFill="1" applyBorder="1" applyAlignment="1">
      <alignment horizontal="left" vertical="center"/>
    </xf>
    <xf numFmtId="0" fontId="8" fillId="17" borderId="13" xfId="0" applyFont="1" applyFill="1" applyBorder="1" applyAlignment="1">
      <alignment horizontal="left" vertical="center"/>
    </xf>
    <xf numFmtId="0" fontId="9" fillId="12" borderId="8" xfId="0" applyFont="1" applyFill="1" applyBorder="1" applyAlignment="1">
      <alignment horizontal="left" vertical="center"/>
    </xf>
    <xf numFmtId="0" fontId="9" fillId="12" borderId="13" xfId="0" applyFont="1" applyFill="1" applyBorder="1" applyAlignment="1">
      <alignment horizontal="left" vertical="center"/>
    </xf>
    <xf numFmtId="0" fontId="9" fillId="13" borderId="8" xfId="0" applyFont="1" applyFill="1" applyBorder="1" applyAlignment="1">
      <alignment horizontal="left" vertical="center"/>
    </xf>
    <xf numFmtId="0" fontId="8" fillId="7" borderId="7" xfId="0" applyFont="1" applyFill="1" applyBorder="1" applyAlignment="1">
      <alignment horizontal="left" vertical="center"/>
    </xf>
    <xf numFmtId="0" fontId="8" fillId="7" borderId="8" xfId="0" applyFont="1" applyFill="1" applyBorder="1" applyAlignment="1">
      <alignment horizontal="left" vertical="center"/>
    </xf>
    <xf numFmtId="0" fontId="8" fillId="7" borderId="9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8" fillId="7" borderId="10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left" vertical="center"/>
    </xf>
    <xf numFmtId="0" fontId="8" fillId="9" borderId="3" xfId="0" applyFont="1" applyFill="1" applyBorder="1" applyAlignment="1">
      <alignment horizontal="left" vertical="center"/>
    </xf>
    <xf numFmtId="164" fontId="9" fillId="9" borderId="4" xfId="0" applyNumberFormat="1" applyFont="1" applyFill="1" applyBorder="1" applyAlignment="1">
      <alignment horizontal="left" vertical="center"/>
    </xf>
    <xf numFmtId="2" fontId="9" fillId="12" borderId="11" xfId="0" applyNumberFormat="1" applyFont="1" applyFill="1" applyBorder="1" applyAlignment="1">
      <alignment horizontal="left" vertical="center"/>
    </xf>
    <xf numFmtId="2" fontId="10" fillId="12" borderId="13" xfId="0" applyNumberFormat="1" applyFont="1" applyFill="1" applyBorder="1" applyAlignment="1">
      <alignment horizontal="left" vertical="center"/>
    </xf>
    <xf numFmtId="164" fontId="9" fillId="20" borderId="1" xfId="0" applyNumberFormat="1" applyFont="1" applyFill="1" applyBorder="1" applyAlignment="1">
      <alignment horizontal="left" vertical="center"/>
    </xf>
    <xf numFmtId="2" fontId="9" fillId="20" borderId="1" xfId="0" applyNumberFormat="1" applyFont="1" applyFill="1" applyBorder="1" applyAlignment="1">
      <alignment horizontal="left" vertical="center"/>
    </xf>
    <xf numFmtId="0" fontId="9" fillId="6" borderId="1" xfId="0" applyFont="1" applyFill="1" applyBorder="1"/>
    <xf numFmtId="0" fontId="9" fillId="0" borderId="0" xfId="0" applyFont="1" applyAlignment="1">
      <alignment horizontal="left"/>
    </xf>
    <xf numFmtId="0" fontId="9" fillId="10" borderId="2" xfId="0" applyFont="1" applyFill="1" applyBorder="1" applyAlignment="1">
      <alignment vertical="center"/>
    </xf>
    <xf numFmtId="10" fontId="9" fillId="10" borderId="3" xfId="0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10" fontId="9" fillId="9" borderId="3" xfId="0" applyNumberFormat="1" applyFont="1" applyFill="1" applyBorder="1" applyAlignment="1">
      <alignment vertical="center"/>
    </xf>
    <xf numFmtId="0" fontId="9" fillId="19" borderId="1" xfId="0" applyFont="1" applyFill="1" applyBorder="1" applyAlignment="1">
      <alignment horizontal="center"/>
    </xf>
    <xf numFmtId="10" fontId="9" fillId="19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vertical="center" wrapText="1"/>
    </xf>
    <xf numFmtId="2" fontId="1" fillId="4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left" vertical="center"/>
    </xf>
    <xf numFmtId="0" fontId="9" fillId="7" borderId="0" xfId="0" applyFont="1" applyFill="1" applyBorder="1" applyAlignment="1">
      <alignment horizontal="left" vertical="center"/>
    </xf>
    <xf numFmtId="0" fontId="9" fillId="7" borderId="11" xfId="0" applyFont="1" applyFill="1" applyBorder="1" applyAlignment="1">
      <alignment horizontal="left" vertical="center"/>
    </xf>
    <xf numFmtId="0" fontId="9" fillId="7" borderId="12" xfId="0" applyFont="1" applyFill="1" applyBorder="1" applyAlignment="1">
      <alignment horizontal="left" vertical="center"/>
    </xf>
    <xf numFmtId="0" fontId="9" fillId="12" borderId="6" xfId="0" applyFont="1" applyFill="1" applyBorder="1" applyAlignment="1">
      <alignment horizontal="left" vertical="center"/>
    </xf>
    <xf numFmtId="0" fontId="9" fillId="12" borderId="7" xfId="0" applyFont="1" applyFill="1" applyBorder="1" applyAlignment="1">
      <alignment horizontal="left" vertical="center"/>
    </xf>
    <xf numFmtId="0" fontId="9" fillId="13" borderId="6" xfId="0" applyFont="1" applyFill="1" applyBorder="1" applyAlignment="1">
      <alignment horizontal="left" vertical="center"/>
    </xf>
    <xf numFmtId="0" fontId="9" fillId="13" borderId="7" xfId="0" applyFont="1" applyFill="1" applyBorder="1" applyAlignment="1">
      <alignment horizontal="left" vertical="center"/>
    </xf>
    <xf numFmtId="0" fontId="9" fillId="7" borderId="6" xfId="0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left" vertical="center"/>
    </xf>
    <xf numFmtId="0" fontId="8" fillId="12" borderId="7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2" fontId="9" fillId="17" borderId="7" xfId="0" applyNumberFormat="1" applyFont="1" applyFill="1" applyBorder="1" applyAlignment="1">
      <alignment horizontal="left" vertical="center"/>
    </xf>
    <xf numFmtId="2" fontId="9" fillId="17" borderId="8" xfId="0" applyNumberFormat="1" applyFont="1" applyFill="1" applyBorder="1" applyAlignment="1">
      <alignment horizontal="left" vertical="center"/>
    </xf>
    <xf numFmtId="2" fontId="9" fillId="17" borderId="6" xfId="0" applyNumberFormat="1" applyFont="1" applyFill="1" applyBorder="1" applyAlignment="1">
      <alignment horizontal="center" vertical="center"/>
    </xf>
    <xf numFmtId="2" fontId="9" fillId="17" borderId="7" xfId="0" applyNumberFormat="1" applyFont="1" applyFill="1" applyBorder="1" applyAlignment="1">
      <alignment horizontal="center" vertical="center"/>
    </xf>
    <xf numFmtId="2" fontId="9" fillId="17" borderId="8" xfId="0" applyNumberFormat="1" applyFont="1" applyFill="1" applyBorder="1" applyAlignment="1">
      <alignment horizontal="center" vertical="center"/>
    </xf>
    <xf numFmtId="2" fontId="9" fillId="17" borderId="2" xfId="0" applyNumberFormat="1" applyFont="1" applyFill="1" applyBorder="1" applyAlignment="1">
      <alignment horizontal="center"/>
    </xf>
    <xf numFmtId="2" fontId="9" fillId="17" borderId="3" xfId="0" applyNumberFormat="1" applyFont="1" applyFill="1" applyBorder="1" applyAlignment="1">
      <alignment horizontal="center"/>
    </xf>
    <xf numFmtId="2" fontId="9" fillId="17" borderId="4" xfId="0" applyNumberFormat="1" applyFont="1" applyFill="1" applyBorder="1" applyAlignment="1">
      <alignment horizontal="center"/>
    </xf>
    <xf numFmtId="0" fontId="9" fillId="15" borderId="9" xfId="0" applyFont="1" applyFill="1" applyBorder="1" applyAlignment="1">
      <alignment horizontal="left" vertical="center"/>
    </xf>
    <xf numFmtId="0" fontId="9" fillId="15" borderId="0" xfId="0" applyFont="1" applyFill="1" applyBorder="1" applyAlignment="1">
      <alignment horizontal="left" vertical="center"/>
    </xf>
    <xf numFmtId="0" fontId="9" fillId="15" borderId="11" xfId="0" applyFont="1" applyFill="1" applyBorder="1" applyAlignment="1">
      <alignment horizontal="left" vertical="center"/>
    </xf>
    <xf numFmtId="0" fontId="9" fillId="15" borderId="12" xfId="0" applyFont="1" applyFill="1" applyBorder="1" applyAlignment="1">
      <alignment horizontal="left" vertical="center"/>
    </xf>
    <xf numFmtId="0" fontId="9" fillId="12" borderId="9" xfId="0" applyFont="1" applyFill="1" applyBorder="1" applyAlignment="1">
      <alignment horizontal="left" vertical="center"/>
    </xf>
    <xf numFmtId="0" fontId="9" fillId="12" borderId="0" xfId="0" applyFont="1" applyFill="1" applyBorder="1" applyAlignment="1">
      <alignment horizontal="left" vertical="center"/>
    </xf>
    <xf numFmtId="0" fontId="9" fillId="15" borderId="6" xfId="0" applyFont="1" applyFill="1" applyBorder="1" applyAlignment="1">
      <alignment horizontal="left" vertical="center"/>
    </xf>
    <xf numFmtId="0" fontId="9" fillId="15" borderId="7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2" fontId="9" fillId="16" borderId="3" xfId="0" applyNumberFormat="1" applyFont="1" applyFill="1" applyBorder="1" applyAlignment="1">
      <alignment horizontal="center"/>
    </xf>
    <xf numFmtId="2" fontId="9" fillId="16" borderId="4" xfId="0" applyNumberFormat="1" applyFont="1" applyFill="1" applyBorder="1" applyAlignment="1">
      <alignment horizontal="center"/>
    </xf>
    <xf numFmtId="0" fontId="9" fillId="12" borderId="6" xfId="0" applyFont="1" applyFill="1" applyBorder="1" applyAlignment="1">
      <alignment horizontal="left"/>
    </xf>
    <xf numFmtId="0" fontId="9" fillId="12" borderId="7" xfId="0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2" fontId="9" fillId="16" borderId="7" xfId="0" applyNumberFormat="1" applyFont="1" applyFill="1" applyBorder="1" applyAlignment="1">
      <alignment horizontal="center"/>
    </xf>
    <xf numFmtId="2" fontId="9" fillId="16" borderId="8" xfId="0" applyNumberFormat="1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5" fillId="0" borderId="0" xfId="1"/>
    <xf numFmtId="0" fontId="16" fillId="21" borderId="7" xfId="1" applyFont="1" applyFill="1" applyBorder="1" applyAlignment="1">
      <alignment horizontal="center" vertical="center" wrapText="1"/>
    </xf>
    <xf numFmtId="0" fontId="16" fillId="21" borderId="0" xfId="1" applyFont="1" applyFill="1" applyBorder="1" applyAlignment="1">
      <alignment horizontal="center" vertical="center" wrapText="1"/>
    </xf>
    <xf numFmtId="0" fontId="16" fillId="21" borderId="12" xfId="1" applyFont="1" applyFill="1" applyBorder="1" applyAlignment="1">
      <alignment horizontal="center" vertical="center" wrapText="1"/>
    </xf>
    <xf numFmtId="0" fontId="9" fillId="21" borderId="6" xfId="0" applyFont="1" applyFill="1" applyBorder="1" applyAlignment="1">
      <alignment horizontal="center" vertical="center" wrapText="1"/>
    </xf>
    <xf numFmtId="0" fontId="9" fillId="21" borderId="7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0" xfId="0" applyFont="1" applyFill="1" applyBorder="1" applyAlignment="1">
      <alignment horizontal="center" vertical="center" wrapText="1"/>
    </xf>
    <xf numFmtId="0" fontId="9" fillId="21" borderId="11" xfId="0" applyFont="1" applyFill="1" applyBorder="1" applyAlignment="1">
      <alignment horizontal="center" vertical="center" wrapText="1"/>
    </xf>
    <xf numFmtId="0" fontId="9" fillId="21" borderId="12" xfId="0" applyFont="1" applyFill="1" applyBorder="1" applyAlignment="1">
      <alignment horizontal="center" vertical="center" wrapText="1"/>
    </xf>
    <xf numFmtId="0" fontId="9" fillId="22" borderId="5" xfId="0" applyFont="1" applyFill="1" applyBorder="1" applyProtection="1">
      <protection locked="0"/>
    </xf>
    <xf numFmtId="164" fontId="9" fillId="22" borderId="1" xfId="0" applyNumberFormat="1" applyFont="1" applyFill="1" applyBorder="1" applyAlignment="1" applyProtection="1">
      <alignment horizontal="left"/>
      <protection locked="0"/>
    </xf>
    <xf numFmtId="165" fontId="9" fillId="22" borderId="1" xfId="0" applyNumberFormat="1" applyFont="1" applyFill="1" applyBorder="1" applyAlignment="1" applyProtection="1">
      <alignment horizontal="left"/>
      <protection locked="0"/>
    </xf>
    <xf numFmtId="10" fontId="9" fillId="22" borderId="1" xfId="0" applyNumberFormat="1" applyFont="1" applyFill="1" applyBorder="1" applyProtection="1">
      <protection locked="0"/>
    </xf>
    <xf numFmtId="2" fontId="9" fillId="11" borderId="1" xfId="0" applyNumberFormat="1" applyFont="1" applyFill="1" applyBorder="1" applyAlignment="1" applyProtection="1">
      <alignment horizontal="left" vertical="center"/>
      <protection locked="0"/>
    </xf>
    <xf numFmtId="164" fontId="9" fillId="23" borderId="1" xfId="0" applyNumberFormat="1" applyFont="1" applyFill="1" applyBorder="1" applyAlignment="1" applyProtection="1">
      <alignment horizontal="left" vertical="center"/>
      <protection locked="0"/>
    </xf>
    <xf numFmtId="10" fontId="9" fillId="23" borderId="1" xfId="0" applyNumberFormat="1" applyFont="1" applyFill="1" applyBorder="1" applyAlignment="1" applyProtection="1">
      <alignment horizontal="left" vertical="center"/>
      <protection locked="0"/>
    </xf>
    <xf numFmtId="2" fontId="9" fillId="18" borderId="1" xfId="0" applyNumberFormat="1" applyFont="1" applyFill="1" applyBorder="1" applyAlignment="1" applyProtection="1">
      <alignment horizontal="left" vertical="center"/>
      <protection locked="0"/>
    </xf>
    <xf numFmtId="0" fontId="9" fillId="18" borderId="1" xfId="0" applyFont="1" applyFill="1" applyBorder="1" applyAlignment="1" applyProtection="1">
      <alignment horizontal="left"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11</xdr:row>
      <xdr:rowOff>0</xdr:rowOff>
    </xdr:from>
    <xdr:to>
      <xdr:col>16</xdr:col>
      <xdr:colOff>304800</xdr:colOff>
      <xdr:row>12</xdr:row>
      <xdr:rowOff>95250</xdr:rowOff>
    </xdr:to>
    <xdr:sp macro="" textlink="">
      <xdr:nvSpPr>
        <xdr:cNvPr id="1025" name="AutoShape 1" descr="Resultado de imagem para logo aevr"/>
        <xdr:cNvSpPr>
          <a:spLocks noChangeAspect="1" noChangeArrowheads="1"/>
        </xdr:cNvSpPr>
      </xdr:nvSpPr>
      <xdr:spPr bwMode="auto">
        <a:xfrm>
          <a:off x="13858875" y="240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974913</xdr:colOff>
      <xdr:row>0</xdr:row>
      <xdr:rowOff>11206</xdr:rowOff>
    </xdr:from>
    <xdr:to>
      <xdr:col>9</xdr:col>
      <xdr:colOff>212911</xdr:colOff>
      <xdr:row>2</xdr:row>
      <xdr:rowOff>340124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7295" y="11206"/>
          <a:ext cx="1602440" cy="1023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b.org.br/cub-m2-estadual/RJ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88"/>
  <sheetViews>
    <sheetView zoomScale="60" zoomScaleNormal="60" workbookViewId="0">
      <selection activeCell="M16" sqref="M16"/>
    </sheetView>
  </sheetViews>
  <sheetFormatPr defaultRowHeight="15" x14ac:dyDescent="0.25"/>
  <cols>
    <col min="3" max="3" width="18.85546875" customWidth="1"/>
    <col min="4" max="4" width="84.28515625" customWidth="1"/>
    <col min="5" max="5" width="16.42578125" customWidth="1"/>
    <col min="6" max="6" width="18.5703125" customWidth="1"/>
    <col min="7" max="7" width="23.28515625" customWidth="1"/>
    <col min="8" max="8" width="22.5703125" customWidth="1"/>
  </cols>
  <sheetData>
    <row r="1" spans="3:8" ht="45" customHeight="1" x14ac:dyDescent="0.25"/>
    <row r="2" spans="3:8" ht="64.5" customHeight="1" x14ac:dyDescent="0.25">
      <c r="C2" s="132" t="s">
        <v>11</v>
      </c>
      <c r="D2" s="133"/>
      <c r="E2" s="133"/>
      <c r="F2" s="133"/>
      <c r="G2" s="133"/>
      <c r="H2" s="134"/>
    </row>
    <row r="3" spans="3:8" ht="20.25" customHeight="1" x14ac:dyDescent="0.25">
      <c r="C3" s="128" t="s">
        <v>12</v>
      </c>
      <c r="D3" s="128" t="s">
        <v>13</v>
      </c>
      <c r="E3" s="128" t="s">
        <v>14</v>
      </c>
      <c r="F3" s="6" t="s">
        <v>15</v>
      </c>
      <c r="G3" s="6" t="s">
        <v>65</v>
      </c>
      <c r="H3" s="7" t="s">
        <v>64</v>
      </c>
    </row>
    <row r="4" spans="3:8" ht="15.75" x14ac:dyDescent="0.25">
      <c r="C4" s="128"/>
      <c r="D4" s="128"/>
      <c r="E4" s="128"/>
      <c r="F4" s="6" t="s">
        <v>16</v>
      </c>
      <c r="G4" s="6" t="s">
        <v>16</v>
      </c>
      <c r="H4" s="8"/>
    </row>
    <row r="5" spans="3:8" ht="39.75" customHeight="1" x14ac:dyDescent="0.25">
      <c r="C5" s="9" t="s">
        <v>10</v>
      </c>
      <c r="D5" s="3" t="s">
        <v>26</v>
      </c>
      <c r="E5" s="10">
        <v>2</v>
      </c>
      <c r="F5" s="4">
        <v>58.64</v>
      </c>
      <c r="G5" s="4">
        <v>51.94</v>
      </c>
      <c r="H5" s="2"/>
    </row>
    <row r="6" spans="3:8" ht="52.5" customHeight="1" x14ac:dyDescent="0.25">
      <c r="C6" s="9" t="s">
        <v>0</v>
      </c>
      <c r="D6" s="3" t="s">
        <v>27</v>
      </c>
      <c r="E6" s="10">
        <v>3</v>
      </c>
      <c r="F6" s="4">
        <v>106.44</v>
      </c>
      <c r="G6" s="4">
        <v>99.47</v>
      </c>
      <c r="H6" s="2"/>
    </row>
    <row r="7" spans="3:8" ht="68.25" customHeight="1" x14ac:dyDescent="0.25">
      <c r="C7" s="9" t="s">
        <v>1</v>
      </c>
      <c r="D7" s="3" t="s">
        <v>28</v>
      </c>
      <c r="E7" s="10">
        <v>4</v>
      </c>
      <c r="F7" s="4">
        <v>224.82</v>
      </c>
      <c r="G7" s="4">
        <v>210.44</v>
      </c>
      <c r="H7" s="2"/>
    </row>
    <row r="8" spans="3:8" ht="38.25" customHeight="1" x14ac:dyDescent="0.25">
      <c r="C8" s="9" t="s">
        <v>8</v>
      </c>
      <c r="D8" s="3" t="s">
        <v>29</v>
      </c>
      <c r="E8" s="10">
        <v>1</v>
      </c>
      <c r="F8" s="4">
        <v>39.56</v>
      </c>
      <c r="G8" s="4">
        <v>39.56</v>
      </c>
      <c r="H8" s="2"/>
    </row>
    <row r="9" spans="3:8" ht="40.5" customHeight="1" x14ac:dyDescent="0.25">
      <c r="C9" s="129" t="s">
        <v>7</v>
      </c>
      <c r="D9" s="3" t="s">
        <v>30</v>
      </c>
      <c r="E9" s="130">
        <v>2</v>
      </c>
      <c r="F9" s="131">
        <v>991.45</v>
      </c>
      <c r="G9" s="131">
        <v>978.09</v>
      </c>
      <c r="H9" s="2"/>
    </row>
    <row r="10" spans="3:8" ht="51.75" customHeight="1" x14ac:dyDescent="0.25">
      <c r="C10" s="129"/>
      <c r="D10" s="5" t="s">
        <v>31</v>
      </c>
      <c r="E10" s="130"/>
      <c r="F10" s="131"/>
      <c r="G10" s="131"/>
      <c r="H10" s="2"/>
    </row>
    <row r="11" spans="3:8" ht="42" customHeight="1" x14ac:dyDescent="0.25">
      <c r="C11" s="129"/>
      <c r="D11" s="5" t="s">
        <v>32</v>
      </c>
      <c r="E11" s="130"/>
      <c r="F11" s="131"/>
      <c r="G11" s="131"/>
      <c r="H11" s="2"/>
    </row>
    <row r="12" spans="3:8" ht="37.5" customHeight="1" x14ac:dyDescent="0.25">
      <c r="C12" s="129" t="s">
        <v>17</v>
      </c>
      <c r="D12" s="3" t="s">
        <v>33</v>
      </c>
      <c r="E12" s="130">
        <v>2</v>
      </c>
      <c r="F12" s="131">
        <v>1415.07</v>
      </c>
      <c r="G12" s="131">
        <v>927.08</v>
      </c>
      <c r="H12" s="2"/>
    </row>
    <row r="13" spans="3:8" ht="69" customHeight="1" x14ac:dyDescent="0.25">
      <c r="C13" s="129"/>
      <c r="D13" s="5" t="s">
        <v>34</v>
      </c>
      <c r="E13" s="130"/>
      <c r="F13" s="131"/>
      <c r="G13" s="131"/>
      <c r="H13" s="2"/>
    </row>
    <row r="14" spans="3:8" ht="47.25" customHeight="1" x14ac:dyDescent="0.25">
      <c r="C14" s="129"/>
      <c r="D14" s="5" t="s">
        <v>35</v>
      </c>
      <c r="E14" s="130"/>
      <c r="F14" s="131"/>
      <c r="G14" s="131"/>
      <c r="H14" s="2"/>
    </row>
    <row r="15" spans="3:8" ht="53.25" customHeight="1" x14ac:dyDescent="0.25">
      <c r="C15" s="129" t="s">
        <v>18</v>
      </c>
      <c r="D15" s="3" t="s">
        <v>36</v>
      </c>
      <c r="E15" s="130">
        <v>3</v>
      </c>
      <c r="F15" s="131">
        <v>2590.35</v>
      </c>
      <c r="G15" s="131">
        <v>1840.45</v>
      </c>
      <c r="H15" s="2"/>
    </row>
    <row r="16" spans="3:8" ht="53.25" customHeight="1" x14ac:dyDescent="0.25">
      <c r="C16" s="129"/>
      <c r="D16" s="5" t="s">
        <v>37</v>
      </c>
      <c r="E16" s="130"/>
      <c r="F16" s="131"/>
      <c r="G16" s="131"/>
      <c r="H16" s="2"/>
    </row>
    <row r="17" spans="3:8" ht="64.5" customHeight="1" x14ac:dyDescent="0.25">
      <c r="C17" s="129"/>
      <c r="D17" s="5" t="s">
        <v>38</v>
      </c>
      <c r="E17" s="130"/>
      <c r="F17" s="131"/>
      <c r="G17" s="131"/>
      <c r="H17" s="2"/>
    </row>
    <row r="18" spans="3:8" ht="34.5" customHeight="1" x14ac:dyDescent="0.25">
      <c r="C18" s="129" t="s">
        <v>2</v>
      </c>
      <c r="D18" s="3" t="s">
        <v>39</v>
      </c>
      <c r="E18" s="130">
        <v>2</v>
      </c>
      <c r="F18" s="131">
        <v>2801.64</v>
      </c>
      <c r="G18" s="131">
        <v>1885.51</v>
      </c>
      <c r="H18" s="2"/>
    </row>
    <row r="19" spans="3:8" ht="50.25" customHeight="1" x14ac:dyDescent="0.25">
      <c r="C19" s="129"/>
      <c r="D19" s="4" t="s">
        <v>19</v>
      </c>
      <c r="E19" s="130"/>
      <c r="F19" s="131"/>
      <c r="G19" s="131"/>
      <c r="H19" s="2"/>
    </row>
    <row r="20" spans="3:8" ht="39.75" customHeight="1" x14ac:dyDescent="0.25">
      <c r="C20" s="129"/>
      <c r="D20" s="4" t="s">
        <v>20</v>
      </c>
      <c r="E20" s="130"/>
      <c r="F20" s="131"/>
      <c r="G20" s="131"/>
      <c r="H20" s="2"/>
    </row>
    <row r="21" spans="3:8" ht="36.75" customHeight="1" x14ac:dyDescent="0.25">
      <c r="C21" s="129" t="s">
        <v>3</v>
      </c>
      <c r="D21" s="3" t="s">
        <v>40</v>
      </c>
      <c r="E21" s="130">
        <v>3</v>
      </c>
      <c r="F21" s="131">
        <v>5998.73</v>
      </c>
      <c r="G21" s="131">
        <v>4135.22</v>
      </c>
      <c r="H21" s="2"/>
    </row>
    <row r="22" spans="3:8" ht="39" customHeight="1" x14ac:dyDescent="0.25">
      <c r="C22" s="129"/>
      <c r="D22" s="5" t="s">
        <v>41</v>
      </c>
      <c r="E22" s="130"/>
      <c r="F22" s="131"/>
      <c r="G22" s="131"/>
      <c r="H22" s="2"/>
    </row>
    <row r="23" spans="3:8" ht="35.25" customHeight="1" x14ac:dyDescent="0.25">
      <c r="C23" s="129"/>
      <c r="D23" s="5" t="s">
        <v>42</v>
      </c>
      <c r="E23" s="130"/>
      <c r="F23" s="131"/>
      <c r="G23" s="131"/>
      <c r="H23" s="2"/>
    </row>
    <row r="24" spans="3:8" ht="60" customHeight="1" x14ac:dyDescent="0.25">
      <c r="C24" s="129"/>
      <c r="D24" s="5" t="s">
        <v>43</v>
      </c>
      <c r="E24" s="130"/>
      <c r="F24" s="131"/>
      <c r="G24" s="131"/>
      <c r="H24" s="2"/>
    </row>
    <row r="25" spans="3:8" ht="35.25" customHeight="1" x14ac:dyDescent="0.25">
      <c r="C25" s="129" t="s">
        <v>4</v>
      </c>
      <c r="D25" s="3" t="s">
        <v>44</v>
      </c>
      <c r="E25" s="130">
        <v>4</v>
      </c>
      <c r="F25" s="131">
        <v>5917.79</v>
      </c>
      <c r="G25" s="131">
        <v>4644.79</v>
      </c>
      <c r="H25" s="2"/>
    </row>
    <row r="26" spans="3:8" ht="39" customHeight="1" x14ac:dyDescent="0.25">
      <c r="C26" s="129"/>
      <c r="D26" s="5" t="s">
        <v>45</v>
      </c>
      <c r="E26" s="130"/>
      <c r="F26" s="131"/>
      <c r="G26" s="131"/>
      <c r="H26" s="2"/>
    </row>
    <row r="27" spans="3:8" ht="38.25" customHeight="1" x14ac:dyDescent="0.25">
      <c r="C27" s="129"/>
      <c r="D27" s="4" t="s">
        <v>21</v>
      </c>
      <c r="E27" s="130"/>
      <c r="F27" s="131"/>
      <c r="G27" s="131"/>
      <c r="H27" s="2"/>
    </row>
    <row r="28" spans="3:8" ht="67.5" customHeight="1" x14ac:dyDescent="0.25">
      <c r="C28" s="129"/>
      <c r="D28" s="5" t="s">
        <v>46</v>
      </c>
      <c r="E28" s="130"/>
      <c r="F28" s="131"/>
      <c r="G28" s="131"/>
      <c r="H28" s="2"/>
    </row>
    <row r="29" spans="3:8" ht="36.75" customHeight="1" x14ac:dyDescent="0.25">
      <c r="C29" s="129" t="s">
        <v>5</v>
      </c>
      <c r="D29" s="3" t="s">
        <v>47</v>
      </c>
      <c r="E29" s="130">
        <v>3</v>
      </c>
      <c r="F29" s="131">
        <v>10562.07</v>
      </c>
      <c r="G29" s="131">
        <v>8224.5</v>
      </c>
      <c r="H29" s="2"/>
    </row>
    <row r="30" spans="3:8" ht="51" customHeight="1" x14ac:dyDescent="0.25">
      <c r="C30" s="129"/>
      <c r="D30" s="5" t="s">
        <v>48</v>
      </c>
      <c r="E30" s="130"/>
      <c r="F30" s="131"/>
      <c r="G30" s="131"/>
      <c r="H30" s="2"/>
    </row>
    <row r="31" spans="3:8" ht="35.25" customHeight="1" x14ac:dyDescent="0.25">
      <c r="C31" s="129"/>
      <c r="D31" s="5" t="s">
        <v>49</v>
      </c>
      <c r="E31" s="130"/>
      <c r="F31" s="131"/>
      <c r="G31" s="131"/>
      <c r="H31" s="2"/>
    </row>
    <row r="32" spans="3:8" ht="81.75" customHeight="1" x14ac:dyDescent="0.25">
      <c r="C32" s="129"/>
      <c r="D32" s="5" t="s">
        <v>50</v>
      </c>
      <c r="E32" s="130"/>
      <c r="F32" s="131"/>
      <c r="G32" s="131"/>
      <c r="H32" s="2"/>
    </row>
    <row r="33" spans="3:8" ht="37.5" customHeight="1" x14ac:dyDescent="0.25">
      <c r="C33" s="129" t="s">
        <v>6</v>
      </c>
      <c r="D33" s="3" t="s">
        <v>51</v>
      </c>
      <c r="E33" s="130">
        <v>4</v>
      </c>
      <c r="F33" s="131">
        <v>10461.85</v>
      </c>
      <c r="G33" s="131">
        <v>8371.4</v>
      </c>
      <c r="H33" s="2"/>
    </row>
    <row r="34" spans="3:8" ht="52.5" customHeight="1" x14ac:dyDescent="0.25">
      <c r="C34" s="129"/>
      <c r="D34" s="5" t="s">
        <v>52</v>
      </c>
      <c r="E34" s="130"/>
      <c r="F34" s="131"/>
      <c r="G34" s="131"/>
      <c r="H34" s="2"/>
    </row>
    <row r="35" spans="3:8" ht="52.5" customHeight="1" x14ac:dyDescent="0.25">
      <c r="C35" s="129"/>
      <c r="D35" s="5" t="s">
        <v>53</v>
      </c>
      <c r="E35" s="130"/>
      <c r="F35" s="131"/>
      <c r="G35" s="131"/>
      <c r="H35" s="2"/>
    </row>
    <row r="36" spans="3:8" ht="68.25" customHeight="1" x14ac:dyDescent="0.25">
      <c r="C36" s="129"/>
      <c r="D36" s="5" t="s">
        <v>46</v>
      </c>
      <c r="E36" s="130"/>
      <c r="F36" s="131"/>
      <c r="G36" s="131"/>
      <c r="H36" s="2"/>
    </row>
    <row r="37" spans="3:8" ht="34.5" customHeight="1" x14ac:dyDescent="0.25">
      <c r="C37" s="129" t="s">
        <v>22</v>
      </c>
      <c r="D37" s="3" t="s">
        <v>54</v>
      </c>
      <c r="E37" s="130" t="s">
        <v>23</v>
      </c>
      <c r="F37" s="131">
        <v>5942.94</v>
      </c>
      <c r="G37" s="131">
        <v>3921.55</v>
      </c>
      <c r="H37" s="2"/>
    </row>
    <row r="38" spans="3:8" ht="35.25" customHeight="1" x14ac:dyDescent="0.25">
      <c r="C38" s="129"/>
      <c r="D38" s="5" t="s">
        <v>55</v>
      </c>
      <c r="E38" s="130"/>
      <c r="F38" s="131"/>
      <c r="G38" s="131"/>
      <c r="H38" s="2"/>
    </row>
    <row r="39" spans="3:8" ht="27" customHeight="1" x14ac:dyDescent="0.25">
      <c r="C39" s="129"/>
      <c r="D39" s="5" t="s">
        <v>56</v>
      </c>
      <c r="E39" s="130"/>
      <c r="F39" s="131"/>
      <c r="G39" s="131"/>
      <c r="H39" s="2"/>
    </row>
    <row r="40" spans="3:8" ht="36" customHeight="1" x14ac:dyDescent="0.25">
      <c r="C40" s="129"/>
      <c r="D40" s="5" t="s">
        <v>57</v>
      </c>
      <c r="E40" s="130"/>
      <c r="F40" s="131"/>
      <c r="G40" s="131"/>
      <c r="H40" s="2"/>
    </row>
    <row r="41" spans="3:8" ht="33.75" customHeight="1" x14ac:dyDescent="0.25">
      <c r="C41" s="129" t="s">
        <v>24</v>
      </c>
      <c r="D41" s="3" t="s">
        <v>58</v>
      </c>
      <c r="E41" s="130" t="s">
        <v>23</v>
      </c>
      <c r="F41" s="131">
        <v>9140.57</v>
      </c>
      <c r="G41" s="131">
        <v>5734.46</v>
      </c>
      <c r="H41" s="2"/>
    </row>
    <row r="42" spans="3:8" ht="39" customHeight="1" x14ac:dyDescent="0.25">
      <c r="C42" s="129"/>
      <c r="D42" s="5" t="s">
        <v>59</v>
      </c>
      <c r="E42" s="130"/>
      <c r="F42" s="131"/>
      <c r="G42" s="131"/>
      <c r="H42" s="2"/>
    </row>
    <row r="43" spans="3:8" ht="28.5" customHeight="1" x14ac:dyDescent="0.25">
      <c r="C43" s="129"/>
      <c r="D43" s="5" t="s">
        <v>56</v>
      </c>
      <c r="E43" s="130"/>
      <c r="F43" s="131"/>
      <c r="G43" s="131"/>
      <c r="H43" s="2"/>
    </row>
    <row r="44" spans="3:8" ht="41.25" customHeight="1" x14ac:dyDescent="0.25">
      <c r="C44" s="129"/>
      <c r="D44" s="5" t="s">
        <v>57</v>
      </c>
      <c r="E44" s="130"/>
      <c r="F44" s="131"/>
      <c r="G44" s="131"/>
      <c r="H44" s="2"/>
    </row>
    <row r="45" spans="3:8" ht="39.75" customHeight="1" x14ac:dyDescent="0.25">
      <c r="C45" s="129" t="s">
        <v>25</v>
      </c>
      <c r="D45" s="3" t="s">
        <v>60</v>
      </c>
      <c r="E45" s="130" t="s">
        <v>23</v>
      </c>
      <c r="F45" s="131">
        <v>5290.62</v>
      </c>
      <c r="G45" s="131">
        <v>3096.09</v>
      </c>
      <c r="H45" s="2"/>
    </row>
    <row r="46" spans="3:8" ht="40.5" customHeight="1" x14ac:dyDescent="0.25">
      <c r="C46" s="129"/>
      <c r="D46" s="5" t="s">
        <v>55</v>
      </c>
      <c r="E46" s="130"/>
      <c r="F46" s="131"/>
      <c r="G46" s="131"/>
      <c r="H46" s="2"/>
    </row>
    <row r="47" spans="3:8" ht="25.5" customHeight="1" x14ac:dyDescent="0.25">
      <c r="C47" s="129"/>
      <c r="D47" s="5" t="s">
        <v>61</v>
      </c>
      <c r="E47" s="130"/>
      <c r="F47" s="131"/>
      <c r="G47" s="131"/>
      <c r="H47" s="2"/>
    </row>
    <row r="48" spans="3:8" ht="38.25" customHeight="1" x14ac:dyDescent="0.25">
      <c r="C48" s="129"/>
      <c r="D48" s="5" t="s">
        <v>62</v>
      </c>
      <c r="E48" s="130"/>
      <c r="F48" s="131"/>
      <c r="G48" s="131"/>
      <c r="H48" s="2"/>
    </row>
    <row r="49" spans="3:8" ht="34.5" customHeight="1" x14ac:dyDescent="0.25">
      <c r="C49" s="9" t="s">
        <v>9</v>
      </c>
      <c r="D49" s="3" t="s">
        <v>63</v>
      </c>
      <c r="E49" s="10" t="s">
        <v>23</v>
      </c>
      <c r="F49" s="4">
        <v>1000</v>
      </c>
      <c r="G49" s="4" t="s">
        <v>23</v>
      </c>
      <c r="H49" s="2"/>
    </row>
    <row r="50" spans="3:8" ht="15.75" x14ac:dyDescent="0.25">
      <c r="D50" s="1"/>
      <c r="E50" s="1"/>
      <c r="F50" s="1"/>
      <c r="G50" s="1"/>
    </row>
    <row r="51" spans="3:8" ht="15.75" x14ac:dyDescent="0.25">
      <c r="D51" s="1"/>
      <c r="E51" s="1"/>
      <c r="F51" s="1"/>
      <c r="G51" s="1"/>
    </row>
    <row r="52" spans="3:8" ht="15.75" x14ac:dyDescent="0.25">
      <c r="D52" s="1"/>
      <c r="E52" s="1"/>
      <c r="F52" s="1"/>
      <c r="G52" s="1"/>
    </row>
    <row r="53" spans="3:8" ht="15.75" x14ac:dyDescent="0.25">
      <c r="D53" s="1"/>
      <c r="E53" s="1"/>
      <c r="F53" s="1"/>
      <c r="G53" s="1"/>
    </row>
    <row r="54" spans="3:8" ht="15.75" x14ac:dyDescent="0.25">
      <c r="D54" s="1"/>
      <c r="E54" s="1"/>
      <c r="F54" s="1"/>
      <c r="G54" s="1"/>
    </row>
    <row r="55" spans="3:8" ht="15.75" x14ac:dyDescent="0.25">
      <c r="D55" s="1"/>
      <c r="E55" s="1"/>
      <c r="F55" s="1"/>
      <c r="G55" s="1"/>
    </row>
    <row r="56" spans="3:8" ht="15.75" x14ac:dyDescent="0.25">
      <c r="D56" s="1"/>
      <c r="E56" s="1"/>
      <c r="F56" s="1"/>
      <c r="G56" s="1"/>
    </row>
    <row r="57" spans="3:8" ht="15.75" x14ac:dyDescent="0.25">
      <c r="D57" s="1"/>
      <c r="E57" s="1"/>
      <c r="F57" s="1"/>
      <c r="G57" s="1"/>
    </row>
    <row r="58" spans="3:8" ht="15.75" x14ac:dyDescent="0.25">
      <c r="D58" s="1"/>
      <c r="E58" s="1"/>
      <c r="F58" s="1"/>
      <c r="G58" s="1"/>
    </row>
    <row r="59" spans="3:8" ht="15.75" x14ac:dyDescent="0.25">
      <c r="D59" s="1"/>
      <c r="E59" s="1"/>
      <c r="F59" s="1"/>
      <c r="G59" s="1"/>
    </row>
    <row r="60" spans="3:8" ht="15.75" x14ac:dyDescent="0.25">
      <c r="D60" s="1"/>
      <c r="E60" s="1"/>
      <c r="F60" s="1"/>
      <c r="G60" s="1"/>
    </row>
    <row r="61" spans="3:8" ht="15.75" x14ac:dyDescent="0.25">
      <c r="D61" s="1"/>
      <c r="E61" s="1"/>
      <c r="F61" s="1"/>
      <c r="G61" s="1"/>
    </row>
    <row r="62" spans="3:8" ht="15.75" x14ac:dyDescent="0.25">
      <c r="D62" s="1"/>
      <c r="E62" s="1"/>
      <c r="F62" s="1"/>
      <c r="G62" s="1"/>
    </row>
    <row r="63" spans="3:8" ht="15.75" x14ac:dyDescent="0.25">
      <c r="D63" s="1"/>
      <c r="E63" s="1"/>
      <c r="F63" s="1"/>
      <c r="G63" s="1"/>
    </row>
    <row r="64" spans="3:8" ht="15.75" x14ac:dyDescent="0.25">
      <c r="D64" s="1"/>
      <c r="E64" s="1"/>
      <c r="F64" s="1"/>
      <c r="G64" s="1"/>
    </row>
    <row r="65" spans="4:7" ht="15.75" x14ac:dyDescent="0.25">
      <c r="D65" s="1"/>
      <c r="E65" s="1"/>
      <c r="F65" s="1"/>
      <c r="G65" s="1"/>
    </row>
    <row r="66" spans="4:7" ht="15.75" x14ac:dyDescent="0.25">
      <c r="D66" s="1"/>
      <c r="E66" s="1"/>
      <c r="F66" s="1"/>
      <c r="G66" s="1"/>
    </row>
    <row r="67" spans="4:7" ht="15.75" x14ac:dyDescent="0.25">
      <c r="D67" s="1"/>
      <c r="E67" s="1"/>
      <c r="F67" s="1"/>
      <c r="G67" s="1"/>
    </row>
    <row r="68" spans="4:7" ht="15.75" x14ac:dyDescent="0.25">
      <c r="D68" s="1"/>
      <c r="E68" s="1"/>
      <c r="F68" s="1"/>
      <c r="G68" s="1"/>
    </row>
    <row r="69" spans="4:7" ht="15.75" x14ac:dyDescent="0.25">
      <c r="D69" s="1"/>
      <c r="E69" s="1"/>
      <c r="F69" s="1"/>
      <c r="G69" s="1"/>
    </row>
    <row r="70" spans="4:7" ht="15.75" x14ac:dyDescent="0.25">
      <c r="D70" s="1"/>
      <c r="E70" s="1"/>
      <c r="F70" s="1"/>
      <c r="G70" s="1"/>
    </row>
    <row r="71" spans="4:7" ht="15.75" x14ac:dyDescent="0.25">
      <c r="D71" s="1"/>
      <c r="E71" s="1"/>
      <c r="F71" s="1"/>
      <c r="G71" s="1"/>
    </row>
    <row r="72" spans="4:7" ht="15.75" x14ac:dyDescent="0.25">
      <c r="D72" s="1"/>
      <c r="E72" s="1"/>
      <c r="F72" s="1"/>
      <c r="G72" s="1"/>
    </row>
    <row r="73" spans="4:7" ht="15.75" x14ac:dyDescent="0.25">
      <c r="D73" s="1"/>
      <c r="E73" s="1"/>
      <c r="F73" s="1"/>
      <c r="G73" s="1"/>
    </row>
    <row r="74" spans="4:7" ht="15.75" x14ac:dyDescent="0.25">
      <c r="D74" s="1"/>
      <c r="E74" s="1"/>
      <c r="F74" s="1"/>
      <c r="G74" s="1"/>
    </row>
    <row r="75" spans="4:7" ht="15.75" x14ac:dyDescent="0.25">
      <c r="D75" s="1"/>
      <c r="E75" s="1"/>
      <c r="F75" s="1"/>
      <c r="G75" s="1"/>
    </row>
    <row r="76" spans="4:7" ht="15.75" x14ac:dyDescent="0.25">
      <c r="D76" s="1"/>
      <c r="E76" s="1"/>
      <c r="F76" s="1"/>
      <c r="G76" s="1"/>
    </row>
    <row r="77" spans="4:7" ht="15.75" x14ac:dyDescent="0.25">
      <c r="D77" s="1"/>
      <c r="E77" s="1"/>
      <c r="F77" s="1"/>
      <c r="G77" s="1"/>
    </row>
    <row r="78" spans="4:7" ht="15.75" x14ac:dyDescent="0.25">
      <c r="D78" s="1"/>
      <c r="E78" s="1"/>
      <c r="F78" s="1"/>
      <c r="G78" s="1"/>
    </row>
    <row r="79" spans="4:7" ht="15.75" x14ac:dyDescent="0.25">
      <c r="D79" s="1"/>
      <c r="E79" s="1"/>
      <c r="F79" s="1"/>
      <c r="G79" s="1"/>
    </row>
    <row r="80" spans="4:7" ht="15.75" x14ac:dyDescent="0.25">
      <c r="D80" s="1"/>
      <c r="E80" s="1"/>
      <c r="F80" s="1"/>
      <c r="G80" s="1"/>
    </row>
    <row r="81" spans="4:7" ht="15.75" x14ac:dyDescent="0.25">
      <c r="D81" s="1"/>
      <c r="E81" s="1"/>
      <c r="F81" s="1"/>
      <c r="G81" s="1"/>
    </row>
    <row r="82" spans="4:7" ht="15.75" x14ac:dyDescent="0.25">
      <c r="D82" s="1"/>
      <c r="E82" s="1"/>
      <c r="F82" s="1"/>
      <c r="G82" s="1"/>
    </row>
    <row r="83" spans="4:7" ht="15.75" x14ac:dyDescent="0.25">
      <c r="D83" s="1"/>
      <c r="E83" s="1"/>
      <c r="F83" s="1"/>
      <c r="G83" s="1"/>
    </row>
    <row r="84" spans="4:7" ht="15.75" x14ac:dyDescent="0.25">
      <c r="D84" s="1"/>
      <c r="E84" s="1"/>
      <c r="F84" s="1"/>
      <c r="G84" s="1"/>
    </row>
    <row r="85" spans="4:7" ht="15.75" x14ac:dyDescent="0.25">
      <c r="D85" s="1"/>
      <c r="E85" s="1"/>
      <c r="F85" s="1"/>
      <c r="G85" s="1"/>
    </row>
    <row r="86" spans="4:7" ht="15.75" x14ac:dyDescent="0.25">
      <c r="D86" s="1"/>
      <c r="E86" s="1"/>
      <c r="F86" s="1"/>
      <c r="G86" s="1"/>
    </row>
    <row r="87" spans="4:7" ht="15.75" x14ac:dyDescent="0.25">
      <c r="D87" s="1"/>
      <c r="E87" s="1"/>
      <c r="F87" s="1"/>
      <c r="G87" s="1"/>
    </row>
    <row r="88" spans="4:7" ht="15.75" x14ac:dyDescent="0.25">
      <c r="D88" s="1"/>
      <c r="E88" s="1"/>
      <c r="F88" s="1"/>
      <c r="G88" s="1"/>
    </row>
  </sheetData>
  <mergeCells count="48">
    <mergeCell ref="C45:C48"/>
    <mergeCell ref="E45:E48"/>
    <mergeCell ref="F45:F48"/>
    <mergeCell ref="G45:G48"/>
    <mergeCell ref="C2:H2"/>
    <mergeCell ref="C37:C40"/>
    <mergeCell ref="E37:E40"/>
    <mergeCell ref="F37:F40"/>
    <mergeCell ref="G37:G40"/>
    <mergeCell ref="C41:C44"/>
    <mergeCell ref="E41:E44"/>
    <mergeCell ref="F41:F44"/>
    <mergeCell ref="G41:G44"/>
    <mergeCell ref="C29:C32"/>
    <mergeCell ref="E29:E32"/>
    <mergeCell ref="F29:F32"/>
    <mergeCell ref="G29:G32"/>
    <mergeCell ref="C33:C36"/>
    <mergeCell ref="E33:E36"/>
    <mergeCell ref="F33:F36"/>
    <mergeCell ref="G33:G36"/>
    <mergeCell ref="C21:C24"/>
    <mergeCell ref="E21:E24"/>
    <mergeCell ref="F21:F24"/>
    <mergeCell ref="G21:G24"/>
    <mergeCell ref="C25:C28"/>
    <mergeCell ref="E25:E28"/>
    <mergeCell ref="F25:F28"/>
    <mergeCell ref="G25:G28"/>
    <mergeCell ref="C15:C17"/>
    <mergeCell ref="E15:E17"/>
    <mergeCell ref="F15:F17"/>
    <mergeCell ref="G15:G17"/>
    <mergeCell ref="C18:C20"/>
    <mergeCell ref="E18:E20"/>
    <mergeCell ref="F18:F20"/>
    <mergeCell ref="G18:G20"/>
    <mergeCell ref="F9:F11"/>
    <mergeCell ref="G9:G11"/>
    <mergeCell ref="C12:C14"/>
    <mergeCell ref="E12:E14"/>
    <mergeCell ref="F12:F14"/>
    <mergeCell ref="G12:G14"/>
    <mergeCell ref="C3:C4"/>
    <mergeCell ref="D3:D4"/>
    <mergeCell ref="E3:E4"/>
    <mergeCell ref="C9:C11"/>
    <mergeCell ref="E9:E1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zoomScaleNormal="100" workbookViewId="0">
      <selection activeCell="L31" sqref="L31"/>
    </sheetView>
  </sheetViews>
  <sheetFormatPr defaultRowHeight="15" x14ac:dyDescent="0.25"/>
  <cols>
    <col min="1" max="1" width="23.5703125" customWidth="1"/>
    <col min="2" max="2" width="12.28515625" customWidth="1"/>
    <col min="3" max="3" width="8.140625" customWidth="1"/>
    <col min="4" max="4" width="17.42578125" customWidth="1"/>
    <col min="5" max="5" width="5.7109375" customWidth="1"/>
    <col min="6" max="6" width="8.5703125" customWidth="1"/>
    <col min="7" max="7" width="6.28515625" customWidth="1"/>
    <col min="9" max="9" width="35.42578125" customWidth="1"/>
    <col min="10" max="10" width="16.28515625" customWidth="1"/>
    <col min="11" max="11" width="8.85546875" customWidth="1"/>
    <col min="12" max="12" width="18.5703125" customWidth="1"/>
    <col min="14" max="14" width="8.42578125" customWidth="1"/>
    <col min="15" max="15" width="9.140625" hidden="1" customWidth="1"/>
  </cols>
  <sheetData>
    <row r="1" spans="1:18" ht="28.5" customHeight="1" x14ac:dyDescent="0.3">
      <c r="A1" s="193" t="s">
        <v>66</v>
      </c>
      <c r="B1" s="185"/>
      <c r="C1" s="185"/>
      <c r="D1" s="185"/>
      <c r="E1" s="185"/>
      <c r="F1" s="185"/>
      <c r="G1" s="185"/>
      <c r="H1" s="185"/>
      <c r="I1" s="185"/>
      <c r="J1" s="187" t="s">
        <v>113</v>
      </c>
      <c r="K1" s="187"/>
      <c r="L1" s="187"/>
      <c r="M1" s="187"/>
      <c r="N1" s="187"/>
      <c r="O1" s="188"/>
      <c r="P1" s="11"/>
      <c r="Q1" s="11"/>
      <c r="R1" s="11"/>
    </row>
    <row r="2" spans="1:18" ht="26.25" customHeight="1" x14ac:dyDescent="0.3">
      <c r="A2" s="194"/>
      <c r="B2" s="186"/>
      <c r="C2" s="186"/>
      <c r="D2" s="186"/>
      <c r="E2" s="186"/>
      <c r="F2" s="186"/>
      <c r="G2" s="186"/>
      <c r="H2" s="186"/>
      <c r="I2" s="186"/>
      <c r="J2" s="189"/>
      <c r="K2" s="189"/>
      <c r="L2" s="189"/>
      <c r="M2" s="189"/>
      <c r="N2" s="189"/>
      <c r="O2" s="190"/>
      <c r="P2" s="11"/>
      <c r="Q2" s="11"/>
      <c r="R2" s="11"/>
    </row>
    <row r="3" spans="1:18" ht="27.75" customHeight="1" x14ac:dyDescent="0.3">
      <c r="A3" s="195" t="s">
        <v>114</v>
      </c>
      <c r="B3" s="184"/>
      <c r="C3" s="184"/>
      <c r="D3" s="184"/>
      <c r="E3" s="184"/>
      <c r="F3" s="184"/>
      <c r="G3" s="184"/>
      <c r="H3" s="184"/>
      <c r="I3" s="184"/>
      <c r="J3" s="191"/>
      <c r="K3" s="191"/>
      <c r="L3" s="191"/>
      <c r="M3" s="191"/>
      <c r="N3" s="191"/>
      <c r="O3" s="192"/>
      <c r="P3" s="11"/>
      <c r="Q3" s="11"/>
      <c r="R3" s="11"/>
    </row>
    <row r="4" spans="1:18" ht="18" customHeight="1" x14ac:dyDescent="0.3">
      <c r="A4" s="15" t="s">
        <v>77</v>
      </c>
      <c r="B4" s="209" t="s">
        <v>0</v>
      </c>
      <c r="C4" s="13"/>
      <c r="D4" s="173" t="s">
        <v>103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5"/>
      <c r="P4" s="11"/>
      <c r="Q4" s="11"/>
      <c r="R4" s="11"/>
    </row>
    <row r="5" spans="1:18" ht="16.5" customHeight="1" x14ac:dyDescent="0.3">
      <c r="A5" s="12" t="s">
        <v>78</v>
      </c>
      <c r="B5" s="210">
        <v>1761.12</v>
      </c>
      <c r="C5" s="13"/>
      <c r="D5" s="126" t="s">
        <v>104</v>
      </c>
      <c r="E5" s="13"/>
      <c r="F5" s="126" t="s">
        <v>105</v>
      </c>
      <c r="G5" s="13"/>
      <c r="H5" s="126" t="s">
        <v>106</v>
      </c>
      <c r="I5" s="203" t="s">
        <v>116</v>
      </c>
      <c r="J5" s="204"/>
      <c r="K5" s="204"/>
      <c r="L5" s="204"/>
      <c r="M5" s="204"/>
      <c r="N5" s="200" t="s">
        <v>115</v>
      </c>
      <c r="O5" s="11"/>
      <c r="P5" s="11"/>
      <c r="Q5" s="11"/>
      <c r="R5" s="11"/>
    </row>
    <row r="6" spans="1:18" ht="16.5" x14ac:dyDescent="0.3">
      <c r="A6" s="12" t="s">
        <v>99</v>
      </c>
      <c r="B6" s="211">
        <v>43132</v>
      </c>
      <c r="C6" s="13"/>
      <c r="D6" s="127">
        <v>2.1000000000000001E-2</v>
      </c>
      <c r="E6" s="121" t="s">
        <v>111</v>
      </c>
      <c r="F6" s="127">
        <v>3.1E-2</v>
      </c>
      <c r="G6" s="121" t="s">
        <v>111</v>
      </c>
      <c r="H6" s="127">
        <v>4.1000000000000002E-2</v>
      </c>
      <c r="I6" s="205"/>
      <c r="J6" s="206"/>
      <c r="K6" s="206"/>
      <c r="L6" s="206"/>
      <c r="M6" s="206"/>
      <c r="N6" s="201"/>
      <c r="O6" s="11"/>
      <c r="P6" s="11"/>
      <c r="Q6" s="11"/>
      <c r="R6" s="11"/>
    </row>
    <row r="7" spans="1:18" ht="16.5" x14ac:dyDescent="0.3">
      <c r="A7" s="120" t="s">
        <v>102</v>
      </c>
      <c r="B7" s="212">
        <v>2.1000000000000001E-2</v>
      </c>
      <c r="C7" s="11"/>
      <c r="D7" s="127">
        <v>2.7E-2</v>
      </c>
      <c r="E7" s="121" t="s">
        <v>112</v>
      </c>
      <c r="F7" s="127">
        <v>3.6999999999999998E-2</v>
      </c>
      <c r="G7" s="121" t="s">
        <v>112</v>
      </c>
      <c r="H7" s="127">
        <v>0.05</v>
      </c>
      <c r="I7" s="207"/>
      <c r="J7" s="208"/>
      <c r="K7" s="208"/>
      <c r="L7" s="208"/>
      <c r="M7" s="208"/>
      <c r="N7" s="202"/>
      <c r="O7" s="11"/>
      <c r="P7" s="11"/>
      <c r="Q7" s="11"/>
      <c r="R7" s="11"/>
    </row>
    <row r="8" spans="1:18" ht="16.5" x14ac:dyDescent="0.3">
      <c r="A8" s="154" t="s">
        <v>67</v>
      </c>
      <c r="B8" s="155"/>
      <c r="C8" s="155"/>
      <c r="D8" s="181"/>
      <c r="E8" s="155"/>
      <c r="F8" s="181"/>
      <c r="G8" s="156"/>
      <c r="H8" s="11"/>
      <c r="I8" s="196" t="s">
        <v>67</v>
      </c>
      <c r="J8" s="197"/>
      <c r="K8" s="197"/>
      <c r="L8" s="197"/>
      <c r="M8" s="197"/>
      <c r="N8" s="197"/>
      <c r="O8" s="198"/>
      <c r="P8" s="199"/>
      <c r="Q8" s="11"/>
      <c r="R8" s="11"/>
    </row>
    <row r="9" spans="1:18" ht="16.5" x14ac:dyDescent="0.3">
      <c r="A9" s="85" t="s">
        <v>68</v>
      </c>
      <c r="B9" s="182" t="s">
        <v>84</v>
      </c>
      <c r="C9" s="182"/>
      <c r="D9" s="182"/>
      <c r="E9" s="182"/>
      <c r="F9" s="182"/>
      <c r="G9" s="183"/>
      <c r="H9" s="14"/>
      <c r="I9" s="89" t="s">
        <v>68</v>
      </c>
      <c r="J9" s="176" t="s">
        <v>85</v>
      </c>
      <c r="K9" s="176"/>
      <c r="L9" s="176"/>
      <c r="M9" s="176"/>
      <c r="N9" s="176"/>
      <c r="O9" s="177"/>
      <c r="P9" s="11"/>
      <c r="Q9" s="11"/>
      <c r="R9" s="11"/>
    </row>
    <row r="10" spans="1:18" ht="16.5" x14ac:dyDescent="0.3">
      <c r="A10" s="86"/>
      <c r="B10" s="87"/>
      <c r="C10" s="87"/>
      <c r="D10" s="87"/>
      <c r="E10" s="87"/>
      <c r="F10" s="87"/>
      <c r="G10" s="88"/>
      <c r="H10" s="14"/>
      <c r="I10" s="162" t="s">
        <v>86</v>
      </c>
      <c r="J10" s="163"/>
      <c r="K10" s="163"/>
      <c r="L10" s="163"/>
      <c r="M10" s="163"/>
      <c r="N10" s="163"/>
      <c r="O10" s="164"/>
      <c r="P10" s="11"/>
      <c r="Q10" s="11"/>
      <c r="R10" s="11"/>
    </row>
    <row r="11" spans="1:18" ht="16.5" x14ac:dyDescent="0.3">
      <c r="A11" s="147" t="s">
        <v>69</v>
      </c>
      <c r="B11" s="148"/>
      <c r="C11" s="16"/>
      <c r="D11" s="213"/>
      <c r="E11" s="16" t="s">
        <v>73</v>
      </c>
      <c r="F11" s="16"/>
      <c r="G11" s="17"/>
      <c r="H11" s="14"/>
      <c r="I11" s="178" t="s">
        <v>69</v>
      </c>
      <c r="J11" s="179"/>
      <c r="K11" s="82"/>
      <c r="L11" s="216"/>
      <c r="M11" s="82" t="s">
        <v>73</v>
      </c>
      <c r="N11" s="82"/>
      <c r="O11" s="83"/>
      <c r="P11" s="11"/>
      <c r="Q11" s="11"/>
      <c r="R11" s="11"/>
    </row>
    <row r="12" spans="1:18" ht="16.5" x14ac:dyDescent="0.3">
      <c r="A12" s="26"/>
      <c r="B12" s="27"/>
      <c r="C12" s="27"/>
      <c r="D12" s="27"/>
      <c r="E12" s="27"/>
      <c r="F12" s="27"/>
      <c r="G12" s="28"/>
      <c r="H12" s="14"/>
      <c r="I12" s="34"/>
      <c r="J12" s="35"/>
      <c r="K12" s="35"/>
      <c r="L12" s="35"/>
      <c r="M12" s="35"/>
      <c r="N12" s="35"/>
      <c r="O12" s="84"/>
      <c r="P12" s="11"/>
      <c r="R12" s="11"/>
    </row>
    <row r="13" spans="1:18" ht="16.5" x14ac:dyDescent="0.3">
      <c r="A13" s="147" t="s">
        <v>100</v>
      </c>
      <c r="B13" s="148"/>
      <c r="C13" s="16"/>
      <c r="D13" s="213"/>
      <c r="E13" s="16" t="s">
        <v>73</v>
      </c>
      <c r="F13" s="16"/>
      <c r="G13" s="17"/>
      <c r="H13" s="22"/>
      <c r="I13" s="147" t="s">
        <v>100</v>
      </c>
      <c r="J13" s="148"/>
      <c r="K13" s="16"/>
      <c r="L13" s="216"/>
      <c r="M13" s="16" t="s">
        <v>73</v>
      </c>
      <c r="N13" s="16"/>
      <c r="O13" s="17"/>
      <c r="P13" s="11"/>
      <c r="Q13" s="11"/>
      <c r="R13" s="11"/>
    </row>
    <row r="14" spans="1:18" ht="16.5" x14ac:dyDescent="0.3">
      <c r="A14" s="169"/>
      <c r="B14" s="170"/>
      <c r="C14" s="27"/>
      <c r="D14" s="27"/>
      <c r="E14" s="27"/>
      <c r="F14" s="27"/>
      <c r="G14" s="28"/>
      <c r="H14" s="22"/>
      <c r="I14" s="169"/>
      <c r="J14" s="170"/>
      <c r="K14" s="27"/>
      <c r="L14" s="27"/>
      <c r="M14" s="27"/>
      <c r="N14" s="27"/>
      <c r="O14" s="28"/>
      <c r="P14" s="11"/>
      <c r="Q14" s="11"/>
      <c r="R14" s="11"/>
    </row>
    <row r="15" spans="1:18" ht="16.5" x14ac:dyDescent="0.3">
      <c r="A15" s="18" t="s">
        <v>101</v>
      </c>
      <c r="B15" s="19"/>
      <c r="C15" s="19"/>
      <c r="D15" s="213"/>
      <c r="E15" s="116" t="s">
        <v>73</v>
      </c>
      <c r="F15" s="19"/>
      <c r="G15" s="117">
        <f>D15*0.25</f>
        <v>0</v>
      </c>
      <c r="H15" s="22"/>
      <c r="I15" s="18" t="s">
        <v>101</v>
      </c>
      <c r="J15" s="19"/>
      <c r="K15" s="19"/>
      <c r="L15" s="216"/>
      <c r="M15" s="116" t="s">
        <v>73</v>
      </c>
      <c r="N15" s="19"/>
      <c r="O15" s="117">
        <f>L15*0.25</f>
        <v>0</v>
      </c>
      <c r="P15" s="11"/>
      <c r="Q15" s="11"/>
      <c r="R15" s="11"/>
    </row>
    <row r="16" spans="1:18" ht="16.5" x14ac:dyDescent="0.3">
      <c r="A16" s="147" t="s">
        <v>72</v>
      </c>
      <c r="B16" s="148"/>
      <c r="C16" s="16"/>
      <c r="D16" s="213"/>
      <c r="E16" s="16" t="s">
        <v>73</v>
      </c>
      <c r="F16" s="16"/>
      <c r="G16" s="17"/>
      <c r="H16" s="22"/>
      <c r="I16" s="147" t="s">
        <v>72</v>
      </c>
      <c r="J16" s="148"/>
      <c r="K16" s="16"/>
      <c r="L16" s="216"/>
      <c r="M16" s="16" t="s">
        <v>73</v>
      </c>
      <c r="N16" s="16"/>
      <c r="O16" s="17"/>
      <c r="P16" s="11"/>
      <c r="Q16" s="11"/>
      <c r="R16" s="11"/>
    </row>
    <row r="17" spans="1:18" ht="16.5" x14ac:dyDescent="0.3">
      <c r="A17" s="18"/>
      <c r="B17" s="19"/>
      <c r="C17" s="19"/>
      <c r="D17" s="19"/>
      <c r="E17" s="19"/>
      <c r="F17" s="19"/>
      <c r="G17" s="20"/>
      <c r="H17" s="22"/>
      <c r="I17" s="18"/>
      <c r="J17" s="19"/>
      <c r="K17" s="19"/>
      <c r="L17" s="19"/>
      <c r="M17" s="19"/>
      <c r="N17" s="19"/>
      <c r="O17" s="20"/>
      <c r="P17" s="11"/>
      <c r="Q17" s="11"/>
      <c r="R17" s="11"/>
    </row>
    <row r="18" spans="1:18" ht="16.5" x14ac:dyDescent="0.3">
      <c r="A18" s="149" t="s">
        <v>74</v>
      </c>
      <c r="B18" s="150"/>
      <c r="C18" s="43"/>
      <c r="D18" s="119">
        <f>D11+D13+D16</f>
        <v>0</v>
      </c>
      <c r="E18" s="29" t="s">
        <v>73</v>
      </c>
      <c r="F18" s="29"/>
      <c r="G18" s="30"/>
      <c r="H18" s="22"/>
      <c r="I18" s="149" t="s">
        <v>74</v>
      </c>
      <c r="J18" s="150"/>
      <c r="K18" s="43"/>
      <c r="L18" s="119">
        <f>L11+L13+L16</f>
        <v>0</v>
      </c>
      <c r="M18" s="29" t="s">
        <v>73</v>
      </c>
      <c r="N18" s="29"/>
      <c r="O18" s="30"/>
      <c r="P18" s="11"/>
      <c r="Q18" s="11"/>
      <c r="R18" s="11"/>
    </row>
    <row r="19" spans="1:18" ht="16.5" x14ac:dyDescent="0.3">
      <c r="A19" s="31"/>
      <c r="B19" s="32"/>
      <c r="C19" s="44"/>
      <c r="D19" s="32"/>
      <c r="E19" s="32"/>
      <c r="F19" s="32"/>
      <c r="G19" s="33"/>
      <c r="H19" s="22"/>
      <c r="I19" s="31"/>
      <c r="J19" s="32"/>
      <c r="K19" s="44"/>
      <c r="L19" s="32"/>
      <c r="M19" s="32"/>
      <c r="N19" s="32"/>
      <c r="O19" s="33"/>
      <c r="P19" s="11"/>
      <c r="Q19" s="11"/>
      <c r="R19" s="11"/>
    </row>
    <row r="20" spans="1:18" ht="16.5" x14ac:dyDescent="0.3">
      <c r="A20" s="149" t="s">
        <v>75</v>
      </c>
      <c r="B20" s="150"/>
      <c r="C20" s="43"/>
      <c r="D20" s="119">
        <f>D11+(D13*0.625)+(D16*0.875)</f>
        <v>0</v>
      </c>
      <c r="E20" s="29" t="s">
        <v>73</v>
      </c>
      <c r="F20" s="29"/>
      <c r="G20" s="30"/>
      <c r="H20" s="22"/>
      <c r="I20" s="149" t="s">
        <v>75</v>
      </c>
      <c r="J20" s="150"/>
      <c r="K20" s="43"/>
      <c r="L20" s="119">
        <f>L11+(L13*0.625)+(L16*0.875)</f>
        <v>0</v>
      </c>
      <c r="M20" s="29" t="s">
        <v>73</v>
      </c>
      <c r="N20" s="29"/>
      <c r="O20" s="30"/>
      <c r="P20" s="11"/>
      <c r="Q20" s="11"/>
      <c r="R20" s="11"/>
    </row>
    <row r="21" spans="1:18" ht="16.5" x14ac:dyDescent="0.3">
      <c r="A21" s="31"/>
      <c r="B21" s="32"/>
      <c r="C21" s="32"/>
      <c r="D21" s="32"/>
      <c r="E21" s="32"/>
      <c r="F21" s="32"/>
      <c r="G21" s="33"/>
      <c r="H21" s="22"/>
      <c r="I21" s="31"/>
      <c r="J21" s="32"/>
      <c r="K21" s="32"/>
      <c r="L21" s="32"/>
      <c r="M21" s="32"/>
      <c r="N21" s="32"/>
      <c r="O21" s="33"/>
      <c r="P21" s="11"/>
      <c r="Q21" s="11"/>
      <c r="R21" s="11"/>
    </row>
    <row r="22" spans="1:18" ht="16.5" x14ac:dyDescent="0.3">
      <c r="A22" s="151" t="s">
        <v>76</v>
      </c>
      <c r="B22" s="152"/>
      <c r="C22" s="45"/>
      <c r="D22" s="118">
        <f>(D20+G15)*B5</f>
        <v>0</v>
      </c>
      <c r="E22" s="45"/>
      <c r="F22" s="45"/>
      <c r="G22" s="46"/>
      <c r="H22" s="22"/>
      <c r="I22" s="159" t="s">
        <v>87</v>
      </c>
      <c r="J22" s="160"/>
      <c r="K22" s="160"/>
      <c r="L22" s="160"/>
      <c r="M22" s="160"/>
      <c r="N22" s="160"/>
      <c r="O22" s="161"/>
      <c r="P22" s="11"/>
      <c r="Q22" s="11"/>
      <c r="R22" s="11"/>
    </row>
    <row r="23" spans="1:18" ht="16.5" x14ac:dyDescent="0.3">
      <c r="A23" s="47"/>
      <c r="B23" s="48"/>
      <c r="C23" s="49"/>
      <c r="D23" s="48"/>
      <c r="E23" s="48"/>
      <c r="F23" s="48"/>
      <c r="G23" s="50"/>
      <c r="H23" s="22"/>
      <c r="I23" s="90"/>
      <c r="J23" s="91"/>
      <c r="K23" s="91"/>
      <c r="L23" s="91"/>
      <c r="M23" s="91"/>
      <c r="N23" s="92"/>
      <c r="O23" s="93"/>
      <c r="P23" s="11"/>
      <c r="Q23" s="11"/>
      <c r="R23" s="11"/>
    </row>
    <row r="24" spans="1:18" ht="16.5" x14ac:dyDescent="0.3">
      <c r="A24" s="171" t="s">
        <v>79</v>
      </c>
      <c r="B24" s="172"/>
      <c r="C24" s="53"/>
      <c r="D24" s="53"/>
      <c r="E24" s="53"/>
      <c r="F24" s="53"/>
      <c r="G24" s="54"/>
      <c r="H24" s="22"/>
      <c r="I24" s="147" t="s">
        <v>69</v>
      </c>
      <c r="J24" s="148"/>
      <c r="K24" s="16"/>
      <c r="L24" s="216"/>
      <c r="M24" s="16" t="s">
        <v>73</v>
      </c>
      <c r="N24" s="16"/>
      <c r="O24" s="17"/>
      <c r="P24" s="11"/>
      <c r="Q24" s="11"/>
      <c r="R24" s="11"/>
    </row>
    <row r="25" spans="1:18" ht="16.5" x14ac:dyDescent="0.3">
      <c r="A25" s="55"/>
      <c r="B25" s="56"/>
      <c r="C25" s="56"/>
      <c r="D25" s="57"/>
      <c r="E25" s="56"/>
      <c r="F25" s="56"/>
      <c r="G25" s="58"/>
      <c r="H25" s="25"/>
      <c r="I25" s="18"/>
      <c r="J25" s="19"/>
      <c r="K25" s="19"/>
      <c r="L25" s="19"/>
      <c r="M25" s="19"/>
      <c r="N25" s="19"/>
      <c r="O25" s="20"/>
      <c r="P25" s="11"/>
      <c r="Q25" s="11"/>
      <c r="R25" s="11"/>
    </row>
    <row r="26" spans="1:18" ht="16.5" x14ac:dyDescent="0.3">
      <c r="A26" s="122" t="s">
        <v>107</v>
      </c>
      <c r="B26" s="123">
        <f>B7</f>
        <v>2.1000000000000001E-2</v>
      </c>
      <c r="C26" s="80"/>
      <c r="D26" s="81">
        <f>D20*(B7*B5)</f>
        <v>0</v>
      </c>
      <c r="E26" s="57"/>
      <c r="F26" s="57"/>
      <c r="G26" s="60"/>
      <c r="H26" s="22"/>
      <c r="I26" s="147" t="s">
        <v>70</v>
      </c>
      <c r="J26" s="148"/>
      <c r="K26" s="16"/>
      <c r="L26" s="216"/>
      <c r="M26" s="16" t="s">
        <v>73</v>
      </c>
      <c r="N26" s="16"/>
      <c r="O26" s="17"/>
      <c r="P26" s="11"/>
      <c r="Q26" s="11"/>
      <c r="R26" s="11"/>
    </row>
    <row r="27" spans="1:18" ht="16.5" x14ac:dyDescent="0.3">
      <c r="A27" s="165" t="s">
        <v>81</v>
      </c>
      <c r="B27" s="166"/>
      <c r="C27" s="57"/>
      <c r="D27" s="59">
        <f>D20*0.007*B5</f>
        <v>0</v>
      </c>
      <c r="E27" s="57"/>
      <c r="F27" s="57"/>
      <c r="G27" s="60"/>
      <c r="H27" s="22"/>
      <c r="I27" s="169" t="s">
        <v>71</v>
      </c>
      <c r="J27" s="170"/>
      <c r="K27" s="27"/>
      <c r="L27" s="27"/>
      <c r="M27" s="27"/>
      <c r="N27" s="27"/>
      <c r="O27" s="28"/>
      <c r="P27" s="11"/>
      <c r="Q27" s="11"/>
      <c r="R27" s="11"/>
    </row>
    <row r="28" spans="1:18" ht="16.5" x14ac:dyDescent="0.3">
      <c r="A28" s="165" t="s">
        <v>82</v>
      </c>
      <c r="B28" s="166"/>
      <c r="C28" s="57"/>
      <c r="D28" s="59">
        <f>D20*0.007*B5</f>
        <v>0</v>
      </c>
      <c r="E28" s="57"/>
      <c r="F28" s="57"/>
      <c r="G28" s="60"/>
      <c r="H28" s="22"/>
      <c r="I28" s="18"/>
      <c r="J28" s="19"/>
      <c r="K28" s="19"/>
      <c r="L28" s="19"/>
      <c r="M28" s="19"/>
      <c r="N28" s="19"/>
      <c r="O28" s="20"/>
      <c r="P28" s="11"/>
      <c r="Q28" s="11"/>
      <c r="R28" s="11"/>
    </row>
    <row r="29" spans="1:18" ht="16.5" x14ac:dyDescent="0.3">
      <c r="A29" s="165" t="s">
        <v>80</v>
      </c>
      <c r="B29" s="166"/>
      <c r="C29" s="57"/>
      <c r="D29" s="59">
        <f>D20*0.015*B5</f>
        <v>0</v>
      </c>
      <c r="E29" s="57"/>
      <c r="F29" s="57"/>
      <c r="G29" s="60"/>
      <c r="H29" s="22"/>
      <c r="I29" s="147" t="s">
        <v>72</v>
      </c>
      <c r="J29" s="148"/>
      <c r="K29" s="16"/>
      <c r="L29" s="216"/>
      <c r="M29" s="16" t="s">
        <v>73</v>
      </c>
      <c r="N29" s="16"/>
      <c r="O29" s="17"/>
      <c r="P29" s="11"/>
      <c r="Q29" s="11"/>
      <c r="R29" s="11"/>
    </row>
    <row r="30" spans="1:18" ht="16.5" x14ac:dyDescent="0.3">
      <c r="A30" s="167" t="s">
        <v>83</v>
      </c>
      <c r="B30" s="168"/>
      <c r="C30" s="61"/>
      <c r="D30" s="62">
        <f>SUM(D26:D29)</f>
        <v>0</v>
      </c>
      <c r="E30" s="61"/>
      <c r="F30" s="61"/>
      <c r="G30" s="63"/>
      <c r="H30" s="22"/>
      <c r="I30" s="18"/>
      <c r="J30" s="19"/>
      <c r="K30" s="19"/>
      <c r="L30" s="19"/>
      <c r="M30" s="19"/>
      <c r="N30" s="19"/>
      <c r="O30" s="20"/>
      <c r="P30" s="11"/>
      <c r="Q30" s="11"/>
      <c r="R30" s="11"/>
    </row>
    <row r="31" spans="1:18" ht="16.5" x14ac:dyDescent="0.3">
      <c r="A31" s="66"/>
      <c r="B31" s="36"/>
      <c r="C31" s="36"/>
      <c r="D31" s="36"/>
      <c r="E31" s="36"/>
      <c r="F31" s="36"/>
      <c r="G31" s="37"/>
      <c r="H31" s="22"/>
      <c r="I31" s="147" t="s">
        <v>98</v>
      </c>
      <c r="J31" s="153"/>
      <c r="K31" s="94"/>
      <c r="L31" s="217">
        <v>2</v>
      </c>
      <c r="M31" s="94"/>
      <c r="N31" s="16"/>
      <c r="O31" s="17"/>
      <c r="P31" s="11"/>
      <c r="Q31" s="11"/>
      <c r="R31" s="11"/>
    </row>
    <row r="32" spans="1:18" ht="16.5" x14ac:dyDescent="0.3">
      <c r="A32" s="67" t="s">
        <v>97</v>
      </c>
      <c r="B32" s="68"/>
      <c r="C32" s="68"/>
      <c r="D32" s="214"/>
      <c r="E32" s="68"/>
      <c r="F32" s="68"/>
      <c r="G32" s="69"/>
      <c r="H32" s="22"/>
      <c r="I32" s="95"/>
      <c r="J32" s="96"/>
      <c r="K32" s="96"/>
      <c r="L32" s="96"/>
      <c r="M32" s="96"/>
      <c r="N32" s="19"/>
      <c r="O32" s="20"/>
      <c r="P32" s="11"/>
      <c r="Q32" s="11"/>
      <c r="R32" s="11"/>
    </row>
    <row r="33" spans="1:18" ht="16.5" x14ac:dyDescent="0.3">
      <c r="A33" s="38"/>
      <c r="B33" s="39"/>
      <c r="C33" s="39"/>
      <c r="D33" s="39"/>
      <c r="E33" s="39"/>
      <c r="F33" s="39"/>
      <c r="G33" s="40"/>
      <c r="H33" s="22"/>
      <c r="I33" s="149" t="s">
        <v>74</v>
      </c>
      <c r="J33" s="150"/>
      <c r="K33" s="43"/>
      <c r="L33" s="119">
        <f>(L24+L26+L29)*L31</f>
        <v>0</v>
      </c>
      <c r="M33" s="29" t="s">
        <v>73</v>
      </c>
      <c r="N33" s="97"/>
      <c r="O33" s="100"/>
      <c r="P33" s="11"/>
      <c r="Q33" s="11"/>
      <c r="R33" s="11"/>
    </row>
    <row r="34" spans="1:18" ht="16.5" x14ac:dyDescent="0.3">
      <c r="A34" s="135" t="s">
        <v>92</v>
      </c>
      <c r="B34" s="136"/>
      <c r="C34" s="215">
        <v>0.15</v>
      </c>
      <c r="D34" s="73">
        <f>D22*C34</f>
        <v>0</v>
      </c>
      <c r="E34" s="74"/>
      <c r="F34" s="74"/>
      <c r="G34" s="75"/>
      <c r="H34" s="22"/>
      <c r="I34" s="31"/>
      <c r="J34" s="32"/>
      <c r="K34" s="44"/>
      <c r="L34" s="32"/>
      <c r="M34" s="32"/>
      <c r="N34" s="99"/>
      <c r="O34" s="101"/>
      <c r="P34" s="11"/>
      <c r="Q34" s="11"/>
      <c r="R34" s="11"/>
    </row>
    <row r="35" spans="1:18" ht="16.5" x14ac:dyDescent="0.3">
      <c r="A35" s="137" t="s">
        <v>93</v>
      </c>
      <c r="B35" s="138"/>
      <c r="C35" s="215">
        <v>3.4000000000000002E-2</v>
      </c>
      <c r="D35" s="65">
        <f>D22*C35</f>
        <v>0</v>
      </c>
      <c r="E35" s="64"/>
      <c r="F35" s="64"/>
      <c r="G35" s="76"/>
      <c r="H35" s="22"/>
      <c r="I35" s="149" t="s">
        <v>75</v>
      </c>
      <c r="J35" s="150"/>
      <c r="K35" s="43"/>
      <c r="L35" s="119">
        <f>(L24+(L26*0.625)+(L29*0.875))*L31</f>
        <v>0</v>
      </c>
      <c r="M35" s="29" t="s">
        <v>73</v>
      </c>
      <c r="N35" s="97"/>
      <c r="O35" s="100"/>
      <c r="P35" s="11"/>
      <c r="Q35" s="11"/>
      <c r="R35" s="11"/>
    </row>
    <row r="36" spans="1:18" ht="16.5" x14ac:dyDescent="0.3">
      <c r="A36" s="137" t="s">
        <v>94</v>
      </c>
      <c r="B36" s="138"/>
      <c r="C36" s="215"/>
      <c r="D36" s="65">
        <f>D22*C36</f>
        <v>0</v>
      </c>
      <c r="E36" s="64"/>
      <c r="F36" s="64"/>
      <c r="G36" s="76"/>
      <c r="H36" s="22"/>
      <c r="I36" s="98"/>
      <c r="J36" s="99"/>
      <c r="K36" s="99"/>
      <c r="L36" s="99"/>
      <c r="M36" s="99"/>
      <c r="N36" s="99"/>
      <c r="O36" s="101"/>
      <c r="P36" s="11"/>
      <c r="Q36" s="11"/>
      <c r="R36" s="11"/>
    </row>
    <row r="37" spans="1:18" ht="16.5" x14ac:dyDescent="0.3">
      <c r="A37" s="139" t="s">
        <v>95</v>
      </c>
      <c r="B37" s="140"/>
      <c r="C37" s="215"/>
      <c r="D37" s="77">
        <f>D22*C37</f>
        <v>0</v>
      </c>
      <c r="E37" s="78"/>
      <c r="F37" s="78"/>
      <c r="G37" s="79"/>
      <c r="H37" s="22"/>
      <c r="I37" s="154" t="s">
        <v>67</v>
      </c>
      <c r="J37" s="155"/>
      <c r="K37" s="155"/>
      <c r="L37" s="155"/>
      <c r="M37" s="155"/>
      <c r="N37" s="155"/>
      <c r="O37" s="156"/>
      <c r="P37" s="11"/>
      <c r="Q37" s="11"/>
      <c r="R37" s="11"/>
    </row>
    <row r="38" spans="1:18" ht="16.5" x14ac:dyDescent="0.3">
      <c r="A38" s="23"/>
      <c r="B38" s="21"/>
      <c r="C38" s="21"/>
      <c r="D38" s="21"/>
      <c r="E38" s="21"/>
      <c r="F38" s="21"/>
      <c r="G38" s="21"/>
      <c r="H38" s="22"/>
      <c r="I38" s="102" t="s">
        <v>68</v>
      </c>
      <c r="J38" s="157" t="s">
        <v>88</v>
      </c>
      <c r="K38" s="157"/>
      <c r="L38" s="157"/>
      <c r="M38" s="157"/>
      <c r="N38" s="157"/>
      <c r="O38" s="158"/>
      <c r="P38" s="11"/>
      <c r="Q38" s="11"/>
      <c r="R38" s="11"/>
    </row>
    <row r="39" spans="1:18" ht="16.5" x14ac:dyDescent="0.3">
      <c r="A39" s="23"/>
      <c r="B39" s="21"/>
      <c r="C39" s="21"/>
      <c r="D39" s="21"/>
      <c r="E39" s="21"/>
      <c r="F39" s="21"/>
      <c r="G39" s="21"/>
      <c r="H39" s="22"/>
      <c r="I39" s="90"/>
      <c r="J39" s="91"/>
      <c r="K39" s="91"/>
      <c r="L39" s="91"/>
      <c r="M39" s="91"/>
      <c r="N39" s="91"/>
      <c r="O39" s="103"/>
      <c r="P39" s="11"/>
      <c r="Q39" s="11"/>
      <c r="R39" s="11"/>
    </row>
    <row r="40" spans="1:18" ht="16.5" x14ac:dyDescent="0.3">
      <c r="A40" s="141" t="s">
        <v>96</v>
      </c>
      <c r="B40" s="142"/>
      <c r="C40" s="70"/>
      <c r="D40" s="71">
        <f>SUM(D34:D39,D30,D22,D32)</f>
        <v>0</v>
      </c>
      <c r="E40" s="70"/>
      <c r="F40" s="70"/>
      <c r="G40" s="72"/>
      <c r="H40" s="22"/>
      <c r="I40" s="147" t="s">
        <v>89</v>
      </c>
      <c r="J40" s="148"/>
      <c r="K40" s="94"/>
      <c r="L40" s="119">
        <f>SUM(L20)</f>
        <v>0</v>
      </c>
      <c r="M40" s="16" t="s">
        <v>73</v>
      </c>
      <c r="N40" s="41"/>
      <c r="O40" s="104"/>
      <c r="P40" s="11"/>
      <c r="Q40" s="11"/>
      <c r="R40" s="11"/>
    </row>
    <row r="41" spans="1:18" ht="16.5" x14ac:dyDescent="0.3">
      <c r="A41" s="25"/>
      <c r="B41" s="25"/>
      <c r="C41" s="25"/>
      <c r="D41" s="22"/>
      <c r="E41" s="25"/>
      <c r="F41" s="25"/>
      <c r="G41" s="25"/>
      <c r="H41" s="25"/>
      <c r="I41" s="95"/>
      <c r="J41" s="96"/>
      <c r="K41" s="96"/>
      <c r="L41" s="42"/>
      <c r="M41" s="42"/>
      <c r="N41" s="42"/>
      <c r="O41" s="105"/>
      <c r="P41" s="11"/>
      <c r="Q41" s="11"/>
      <c r="R41" s="11"/>
    </row>
    <row r="42" spans="1:18" ht="16.5" x14ac:dyDescent="0.3">
      <c r="A42" s="25"/>
      <c r="B42" s="25"/>
      <c r="C42" s="25"/>
      <c r="D42" s="22"/>
      <c r="E42" s="25"/>
      <c r="F42" s="25"/>
      <c r="G42" s="25"/>
      <c r="H42" s="25"/>
      <c r="I42" s="147" t="s">
        <v>90</v>
      </c>
      <c r="J42" s="148"/>
      <c r="K42" s="94"/>
      <c r="L42" s="119">
        <f>SUM(L35)</f>
        <v>0</v>
      </c>
      <c r="M42" s="16" t="s">
        <v>73</v>
      </c>
      <c r="N42" s="41"/>
      <c r="O42" s="104"/>
      <c r="P42" s="11"/>
      <c r="Q42" s="11"/>
      <c r="R42" s="11"/>
    </row>
    <row r="43" spans="1:18" ht="16.5" x14ac:dyDescent="0.3">
      <c r="A43" s="25"/>
      <c r="B43" s="25"/>
      <c r="C43" s="25"/>
      <c r="D43" s="22"/>
      <c r="E43" s="25"/>
      <c r="F43" s="25"/>
      <c r="G43" s="25"/>
      <c r="H43" s="25"/>
      <c r="I43" s="95"/>
      <c r="J43" s="96"/>
      <c r="K43" s="96"/>
      <c r="L43" s="42"/>
      <c r="M43" s="42"/>
      <c r="N43" s="42"/>
      <c r="O43" s="105"/>
      <c r="P43" s="11"/>
      <c r="Q43" s="11"/>
      <c r="R43" s="11"/>
    </row>
    <row r="44" spans="1:18" ht="16.5" x14ac:dyDescent="0.3">
      <c r="A44" s="180" t="s">
        <v>108</v>
      </c>
      <c r="B44" s="180"/>
      <c r="C44" s="180"/>
      <c r="D44" s="180"/>
      <c r="E44" s="180"/>
      <c r="F44" s="180"/>
      <c r="G44" s="180"/>
      <c r="H44" s="25"/>
      <c r="I44" s="147" t="s">
        <v>91</v>
      </c>
      <c r="J44" s="148"/>
      <c r="K44" s="94"/>
      <c r="L44" s="119">
        <f>SUM(L40:L43)</f>
        <v>0</v>
      </c>
      <c r="M44" s="16" t="s">
        <v>73</v>
      </c>
      <c r="N44" s="41"/>
      <c r="O44" s="104"/>
      <c r="P44" s="11"/>
      <c r="Q44" s="11"/>
      <c r="R44" s="11"/>
    </row>
    <row r="45" spans="1:18" ht="16.5" x14ac:dyDescent="0.3">
      <c r="A45" s="180" t="s">
        <v>109</v>
      </c>
      <c r="B45" s="180"/>
      <c r="C45" s="180"/>
      <c r="D45" s="180"/>
      <c r="E45" s="180"/>
      <c r="F45" s="180"/>
      <c r="G45" s="180"/>
      <c r="H45" s="25"/>
      <c r="I45" s="95"/>
      <c r="J45" s="96"/>
      <c r="K45" s="96"/>
      <c r="L45" s="42"/>
      <c r="M45" s="42"/>
      <c r="N45" s="42"/>
      <c r="O45" s="105"/>
      <c r="P45" s="11"/>
      <c r="Q45" s="11"/>
      <c r="R45" s="11"/>
    </row>
    <row r="46" spans="1:18" ht="16.5" x14ac:dyDescent="0.3">
      <c r="A46" s="24"/>
      <c r="B46" s="24"/>
      <c r="C46" s="24"/>
      <c r="D46" s="24"/>
      <c r="E46" s="24"/>
      <c r="F46" s="24"/>
      <c r="G46" s="24"/>
      <c r="H46" s="24"/>
      <c r="I46" s="149" t="s">
        <v>76</v>
      </c>
      <c r="J46" s="150"/>
      <c r="K46" s="97"/>
      <c r="L46" s="118">
        <f>(L44+O15)*B5</f>
        <v>0</v>
      </c>
      <c r="M46" s="43"/>
      <c r="N46" s="43"/>
      <c r="O46" s="106"/>
      <c r="P46" s="11"/>
      <c r="Q46" s="11"/>
      <c r="R46" s="11"/>
    </row>
    <row r="47" spans="1:18" ht="16.5" x14ac:dyDescent="0.3">
      <c r="A47" s="180" t="s">
        <v>110</v>
      </c>
      <c r="B47" s="180"/>
      <c r="C47" s="180"/>
      <c r="D47" s="180"/>
      <c r="E47" s="180"/>
      <c r="F47" s="180"/>
      <c r="G47" s="180"/>
      <c r="H47" s="24"/>
      <c r="I47" s="98"/>
      <c r="J47" s="99"/>
      <c r="K47" s="99"/>
      <c r="L47" s="99"/>
      <c r="M47" s="99"/>
      <c r="N47" s="99"/>
      <c r="O47" s="101"/>
      <c r="P47" s="11"/>
      <c r="Q47" s="11"/>
      <c r="R47" s="11"/>
    </row>
    <row r="48" spans="1:18" ht="16.5" x14ac:dyDescent="0.3">
      <c r="A48" s="24"/>
      <c r="B48" s="24"/>
      <c r="C48" s="24"/>
      <c r="D48" s="24"/>
      <c r="E48" s="24"/>
      <c r="F48" s="24"/>
      <c r="G48" s="24"/>
      <c r="H48" s="24"/>
      <c r="I48" s="151" t="s">
        <v>79</v>
      </c>
      <c r="J48" s="152"/>
      <c r="K48" s="107"/>
      <c r="L48" s="107"/>
      <c r="M48" s="107"/>
      <c r="N48" s="107"/>
      <c r="O48" s="108"/>
      <c r="P48" s="11"/>
      <c r="Q48" s="11"/>
      <c r="R48" s="11"/>
    </row>
    <row r="49" spans="1:18" ht="16.5" x14ac:dyDescent="0.3">
      <c r="A49" s="24"/>
      <c r="B49" s="24"/>
      <c r="C49" s="24"/>
      <c r="D49" s="24"/>
      <c r="E49" s="24"/>
      <c r="F49" s="24"/>
      <c r="G49" s="24"/>
      <c r="H49" s="24"/>
      <c r="I49" s="109"/>
      <c r="J49" s="110"/>
      <c r="K49" s="110"/>
      <c r="L49" s="110"/>
      <c r="M49" s="110"/>
      <c r="N49" s="110"/>
      <c r="O49" s="111"/>
      <c r="P49" s="11"/>
      <c r="Q49" s="11"/>
      <c r="R49" s="11"/>
    </row>
    <row r="50" spans="1:18" ht="16.5" x14ac:dyDescent="0.3">
      <c r="A50" s="24"/>
      <c r="B50" s="24"/>
      <c r="C50" s="24"/>
      <c r="D50" s="24"/>
      <c r="E50" s="24"/>
      <c r="F50" s="24"/>
      <c r="G50" s="24"/>
      <c r="H50" s="24"/>
      <c r="I50" s="124" t="s">
        <v>107</v>
      </c>
      <c r="J50" s="125">
        <f>B7</f>
        <v>2.1000000000000001E-2</v>
      </c>
      <c r="K50" s="114"/>
      <c r="L50" s="115">
        <f>L44*(B7*B5)</f>
        <v>0</v>
      </c>
      <c r="M50" s="110"/>
      <c r="N50" s="110"/>
      <c r="O50" s="111"/>
      <c r="P50" s="11"/>
      <c r="Q50" s="11"/>
      <c r="R50" s="11"/>
    </row>
    <row r="51" spans="1:18" ht="16.5" x14ac:dyDescent="0.3">
      <c r="A51" s="24"/>
      <c r="B51" s="24"/>
      <c r="C51" s="24"/>
      <c r="D51" s="24"/>
      <c r="E51" s="24"/>
      <c r="F51" s="24"/>
      <c r="G51" s="24"/>
      <c r="H51" s="24"/>
      <c r="I51" s="143" t="s">
        <v>81</v>
      </c>
      <c r="J51" s="144"/>
      <c r="K51" s="110"/>
      <c r="L51" s="51">
        <f>L44*(0.007*B5)</f>
        <v>0</v>
      </c>
      <c r="M51" s="110"/>
      <c r="N51" s="110"/>
      <c r="O51" s="111"/>
      <c r="P51" s="11"/>
      <c r="Q51" s="11"/>
      <c r="R51" s="11"/>
    </row>
    <row r="52" spans="1:18" ht="16.5" x14ac:dyDescent="0.3">
      <c r="A52" s="24"/>
      <c r="B52" s="24"/>
      <c r="C52" s="24"/>
      <c r="D52" s="24"/>
      <c r="E52" s="24"/>
      <c r="F52" s="24"/>
      <c r="G52" s="24"/>
      <c r="H52" s="24"/>
      <c r="I52" s="143" t="s">
        <v>82</v>
      </c>
      <c r="J52" s="144"/>
      <c r="K52" s="110"/>
      <c r="L52" s="51">
        <f>L44*(0.007*B5)</f>
        <v>0</v>
      </c>
      <c r="M52" s="110"/>
      <c r="N52" s="110"/>
      <c r="O52" s="111"/>
      <c r="P52" s="11"/>
      <c r="Q52" s="11"/>
      <c r="R52" s="11"/>
    </row>
    <row r="53" spans="1:18" ht="16.5" x14ac:dyDescent="0.3">
      <c r="A53" s="24"/>
      <c r="B53" s="24"/>
      <c r="C53" s="24"/>
      <c r="D53" s="24"/>
      <c r="E53" s="24"/>
      <c r="F53" s="24"/>
      <c r="G53" s="24"/>
      <c r="H53" s="24"/>
      <c r="I53" s="143" t="s">
        <v>80</v>
      </c>
      <c r="J53" s="144"/>
      <c r="K53" s="110"/>
      <c r="L53" s="51">
        <f>L44*(0.015*B5)</f>
        <v>0</v>
      </c>
      <c r="M53" s="110"/>
      <c r="N53" s="110"/>
      <c r="O53" s="111"/>
      <c r="P53" s="11"/>
      <c r="Q53" s="11"/>
      <c r="R53" s="11"/>
    </row>
    <row r="54" spans="1:18" ht="16.5" x14ac:dyDescent="0.3">
      <c r="A54" s="24"/>
      <c r="B54" s="24"/>
      <c r="C54" s="24"/>
      <c r="D54" s="24"/>
      <c r="E54" s="24"/>
      <c r="F54" s="24"/>
      <c r="G54" s="24"/>
      <c r="H54" s="24"/>
      <c r="I54" s="145" t="s">
        <v>83</v>
      </c>
      <c r="J54" s="146"/>
      <c r="K54" s="112"/>
      <c r="L54" s="52">
        <f>SUM(L50:L53)</f>
        <v>0</v>
      </c>
      <c r="M54" s="112"/>
      <c r="N54" s="112"/>
      <c r="O54" s="113"/>
      <c r="P54" s="11"/>
      <c r="Q54" s="11"/>
      <c r="R54" s="11"/>
    </row>
    <row r="55" spans="1:18" ht="16.5" x14ac:dyDescent="0.3">
      <c r="A55" s="24"/>
      <c r="B55" s="24"/>
      <c r="C55" s="24"/>
      <c r="D55" s="24"/>
      <c r="E55" s="24"/>
      <c r="F55" s="24"/>
      <c r="G55" s="24"/>
      <c r="H55" s="24"/>
      <c r="I55" s="66"/>
      <c r="J55" s="36"/>
      <c r="K55" s="36"/>
      <c r="L55" s="36"/>
      <c r="M55" s="36"/>
      <c r="N55" s="36"/>
      <c r="O55" s="37"/>
      <c r="P55" s="11"/>
      <c r="Q55" s="11"/>
      <c r="R55" s="11"/>
    </row>
    <row r="56" spans="1:18" ht="16.5" x14ac:dyDescent="0.3">
      <c r="A56" s="24"/>
      <c r="B56" s="24"/>
      <c r="C56" s="24"/>
      <c r="D56" s="24"/>
      <c r="E56" s="24"/>
      <c r="F56" s="24"/>
      <c r="G56" s="24"/>
      <c r="H56" s="24"/>
      <c r="I56" s="67" t="s">
        <v>97</v>
      </c>
      <c r="J56" s="68"/>
      <c r="K56" s="68"/>
      <c r="L56" s="214"/>
      <c r="M56" s="68"/>
      <c r="N56" s="68"/>
      <c r="O56" s="69"/>
      <c r="P56" s="11"/>
      <c r="Q56" s="11"/>
      <c r="R56" s="11"/>
    </row>
    <row r="57" spans="1:18" ht="16.5" x14ac:dyDescent="0.3">
      <c r="A57" s="24"/>
      <c r="B57" s="24"/>
      <c r="C57" s="24"/>
      <c r="D57" s="24"/>
      <c r="E57" s="24"/>
      <c r="F57" s="24"/>
      <c r="G57" s="24"/>
      <c r="H57" s="24"/>
      <c r="I57" s="38"/>
      <c r="J57" s="39"/>
      <c r="K57" s="39"/>
      <c r="L57" s="39"/>
      <c r="M57" s="39"/>
      <c r="N57" s="39"/>
      <c r="O57" s="40"/>
      <c r="P57" s="11"/>
      <c r="Q57" s="11"/>
      <c r="R57" s="11"/>
    </row>
    <row r="58" spans="1:18" x14ac:dyDescent="0.25">
      <c r="I58" s="135" t="s">
        <v>92</v>
      </c>
      <c r="J58" s="136"/>
      <c r="K58" s="215">
        <v>0.15</v>
      </c>
      <c r="L58" s="73">
        <f>L46*K58</f>
        <v>0</v>
      </c>
      <c r="M58" s="74"/>
      <c r="N58" s="74"/>
      <c r="O58" s="75"/>
    </row>
    <row r="59" spans="1:18" x14ac:dyDescent="0.25">
      <c r="I59" s="137" t="s">
        <v>93</v>
      </c>
      <c r="J59" s="138"/>
      <c r="K59" s="215">
        <v>3.4000000000000002E-2</v>
      </c>
      <c r="L59" s="65">
        <f>L46*K59</f>
        <v>0</v>
      </c>
      <c r="M59" s="64"/>
      <c r="N59" s="64"/>
      <c r="O59" s="76"/>
    </row>
    <row r="60" spans="1:18" x14ac:dyDescent="0.25">
      <c r="I60" s="137" t="s">
        <v>94</v>
      </c>
      <c r="J60" s="138"/>
      <c r="K60" s="215">
        <v>0.05</v>
      </c>
      <c r="L60" s="65">
        <f>L46*K60</f>
        <v>0</v>
      </c>
      <c r="M60" s="64"/>
      <c r="N60" s="64"/>
      <c r="O60" s="76"/>
    </row>
    <row r="61" spans="1:18" x14ac:dyDescent="0.25">
      <c r="I61" s="139" t="s">
        <v>95</v>
      </c>
      <c r="J61" s="140"/>
      <c r="K61" s="215"/>
      <c r="L61" s="77">
        <f>L46*K61</f>
        <v>0</v>
      </c>
      <c r="M61" s="78"/>
      <c r="N61" s="78"/>
      <c r="O61" s="79"/>
    </row>
    <row r="62" spans="1:18" x14ac:dyDescent="0.25">
      <c r="I62" s="23"/>
      <c r="J62" s="21"/>
      <c r="K62" s="21"/>
      <c r="L62" s="21"/>
      <c r="M62" s="21"/>
      <c r="N62" s="21"/>
      <c r="O62" s="21"/>
    </row>
    <row r="63" spans="1:18" x14ac:dyDescent="0.25">
      <c r="I63" s="23"/>
      <c r="J63" s="21"/>
      <c r="K63" s="21"/>
      <c r="L63" s="21"/>
      <c r="M63" s="21"/>
      <c r="N63" s="21"/>
      <c r="O63" s="21"/>
    </row>
    <row r="64" spans="1:18" x14ac:dyDescent="0.25">
      <c r="I64" s="141" t="s">
        <v>96</v>
      </c>
      <c r="J64" s="142"/>
      <c r="K64" s="70"/>
      <c r="L64" s="71">
        <f>SUM(L58:L63,L54,L46,L56)</f>
        <v>0</v>
      </c>
      <c r="M64" s="70"/>
      <c r="N64" s="70"/>
      <c r="O64" s="72"/>
    </row>
    <row r="65" spans="9:15" ht="16.5" x14ac:dyDescent="0.25">
      <c r="I65" s="25"/>
      <c r="J65" s="25"/>
      <c r="K65" s="25"/>
      <c r="L65" s="22"/>
      <c r="M65" s="25"/>
      <c r="N65" s="25"/>
      <c r="O65" s="25"/>
    </row>
  </sheetData>
  <sheetProtection password="E90D" sheet="1" objects="1" scenarios="1" selectLockedCells="1"/>
  <mergeCells count="61">
    <mergeCell ref="A1:I2"/>
    <mergeCell ref="J1:O3"/>
    <mergeCell ref="A3:I3"/>
    <mergeCell ref="N5:N7"/>
    <mergeCell ref="I5:M7"/>
    <mergeCell ref="A44:G44"/>
    <mergeCell ref="A45:G45"/>
    <mergeCell ref="A47:G47"/>
    <mergeCell ref="A8:G8"/>
    <mergeCell ref="B9:G9"/>
    <mergeCell ref="A16:B16"/>
    <mergeCell ref="A18:B18"/>
    <mergeCell ref="A20:B20"/>
    <mergeCell ref="A34:B34"/>
    <mergeCell ref="A35:B35"/>
    <mergeCell ref="A36:B36"/>
    <mergeCell ref="A37:B37"/>
    <mergeCell ref="A40:B40"/>
    <mergeCell ref="A11:B11"/>
    <mergeCell ref="D4:O4"/>
    <mergeCell ref="A13:B13"/>
    <mergeCell ref="A14:B14"/>
    <mergeCell ref="I8:O8"/>
    <mergeCell ref="J9:O9"/>
    <mergeCell ref="I11:J11"/>
    <mergeCell ref="I13:J13"/>
    <mergeCell ref="I14:J14"/>
    <mergeCell ref="I24:J24"/>
    <mergeCell ref="I22:O22"/>
    <mergeCell ref="I10:O10"/>
    <mergeCell ref="A29:B29"/>
    <mergeCell ref="A30:B30"/>
    <mergeCell ref="I16:J16"/>
    <mergeCell ref="I18:J18"/>
    <mergeCell ref="I20:J20"/>
    <mergeCell ref="I26:J26"/>
    <mergeCell ref="I27:J27"/>
    <mergeCell ref="I29:J29"/>
    <mergeCell ref="A22:B22"/>
    <mergeCell ref="A24:B24"/>
    <mergeCell ref="A27:B27"/>
    <mergeCell ref="A28:B28"/>
    <mergeCell ref="I33:J33"/>
    <mergeCell ref="I35:J35"/>
    <mergeCell ref="I31:J31"/>
    <mergeCell ref="I37:O37"/>
    <mergeCell ref="J38:O38"/>
    <mergeCell ref="I53:J53"/>
    <mergeCell ref="I54:J54"/>
    <mergeCell ref="I44:J44"/>
    <mergeCell ref="I42:J42"/>
    <mergeCell ref="I40:J40"/>
    <mergeCell ref="I46:J46"/>
    <mergeCell ref="I48:J48"/>
    <mergeCell ref="I51:J51"/>
    <mergeCell ref="I52:J52"/>
    <mergeCell ref="I58:J58"/>
    <mergeCell ref="I59:J59"/>
    <mergeCell ref="I60:J60"/>
    <mergeCell ref="I61:J61"/>
    <mergeCell ref="I64:J64"/>
  </mergeCells>
  <hyperlinks>
    <hyperlink ref="N5:N7" r:id="rId1" display="CUB"/>
  </hyperlinks>
  <pageMargins left="0.511811024" right="0.511811024" top="0.78740157499999996" bottom="0.78740157499999996" header="0.31496062000000002" footer="0.31496062000000002"/>
  <pageSetup paperSize="9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TIPOLOGIAS CUB</vt:lpstr>
      <vt:lpstr>Planilha2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Trabalho</dc:creator>
  <cp:lastModifiedBy>LAURA</cp:lastModifiedBy>
  <cp:lastPrinted>2018-10-05T11:50:32Z</cp:lastPrinted>
  <dcterms:created xsi:type="dcterms:W3CDTF">2018-01-31T16:53:19Z</dcterms:created>
  <dcterms:modified xsi:type="dcterms:W3CDTF">2018-10-05T12:35:41Z</dcterms:modified>
</cp:coreProperties>
</file>